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2" windowWidth="12004" windowHeight="6166" activeTab="0"/>
  </bookViews>
  <sheets>
    <sheet name="Disclaimer" sheetId="1" r:id="rId1"/>
    <sheet name="P&amp;L" sheetId="2" r:id="rId2"/>
    <sheet name="Initial capital &amp; Payback" sheetId="3" r:id="rId3"/>
    <sheet name="BS" sheetId="4" r:id="rId4"/>
  </sheets>
  <definedNames/>
  <calcPr fullCalcOnLoad="1"/>
</workbook>
</file>

<file path=xl/sharedStrings.xml><?xml version="1.0" encoding="utf-8"?>
<sst xmlns="http://schemas.openxmlformats.org/spreadsheetml/2006/main" count="129" uniqueCount="96">
  <si>
    <t>損益表</t>
  </si>
  <si>
    <t>佔用比率</t>
  </si>
  <si>
    <t>營運能力</t>
  </si>
  <si>
    <t>容納限制</t>
  </si>
  <si>
    <t>N/A</t>
  </si>
  <si>
    <t>平均價值</t>
  </si>
  <si>
    <t>預算營業總額</t>
  </si>
  <si>
    <t>減：費用</t>
  </si>
  <si>
    <t>薪津</t>
  </si>
  <si>
    <t>租金</t>
  </si>
  <si>
    <t>水電煤</t>
  </si>
  <si>
    <t>地產經紀佣金</t>
  </si>
  <si>
    <t>顧問費用</t>
  </si>
  <si>
    <t>商業登記及公司註冊</t>
  </si>
  <si>
    <t>利息及稅前淨利</t>
  </si>
  <si>
    <t>利息 (如下)</t>
  </si>
  <si>
    <t>稅前淨利</t>
  </si>
  <si>
    <t>稅後淨利</t>
  </si>
  <si>
    <t>整體盈利能力計量</t>
  </si>
  <si>
    <t>資本回報</t>
  </si>
  <si>
    <t>利率</t>
  </si>
  <si>
    <t>利息計算</t>
  </si>
  <si>
    <t>資產負債表</t>
  </si>
  <si>
    <t>固定及長期資產</t>
  </si>
  <si>
    <r>
      <t xml:space="preserve">    </t>
    </r>
    <r>
      <rPr>
        <sz val="12"/>
        <rFont val="細明體"/>
        <family val="3"/>
      </rPr>
      <t>裝修</t>
    </r>
  </si>
  <si>
    <r>
      <t xml:space="preserve">    </t>
    </r>
    <r>
      <rPr>
        <sz val="12"/>
        <rFont val="細明體"/>
        <family val="3"/>
      </rPr>
      <t>汽車</t>
    </r>
  </si>
  <si>
    <r>
      <t xml:space="preserve">    </t>
    </r>
    <r>
      <rPr>
        <sz val="12"/>
        <rFont val="細明體"/>
        <family val="3"/>
      </rPr>
      <t>設備</t>
    </r>
  </si>
  <si>
    <r>
      <t xml:space="preserve">    </t>
    </r>
    <r>
      <rPr>
        <sz val="12"/>
        <rFont val="細明體"/>
        <family val="3"/>
      </rPr>
      <t>辦公室設備</t>
    </r>
  </si>
  <si>
    <r>
      <t xml:space="preserve">    </t>
    </r>
    <r>
      <rPr>
        <sz val="12"/>
        <rFont val="細明體"/>
        <family val="3"/>
      </rPr>
      <t>租賃及其他長期按金</t>
    </r>
  </si>
  <si>
    <r>
      <t xml:space="preserve">    </t>
    </r>
    <r>
      <rPr>
        <sz val="12"/>
        <rFont val="細明體"/>
        <family val="3"/>
      </rPr>
      <t>其他長期資產</t>
    </r>
  </si>
  <si>
    <t>(1)</t>
  </si>
  <si>
    <t>流動資產</t>
  </si>
  <si>
    <r>
      <t xml:space="preserve">    </t>
    </r>
    <r>
      <rPr>
        <sz val="12"/>
        <rFont val="細明體"/>
        <family val="3"/>
      </rPr>
      <t>存貨</t>
    </r>
  </si>
  <si>
    <r>
      <t xml:space="preserve">    </t>
    </r>
    <r>
      <rPr>
        <sz val="12"/>
        <rFont val="細明體"/>
        <family val="3"/>
      </rPr>
      <t>應收帳款</t>
    </r>
  </si>
  <si>
    <r>
      <t xml:space="preserve">    </t>
    </r>
    <r>
      <rPr>
        <sz val="12"/>
        <rFont val="細明體"/>
        <family val="3"/>
      </rPr>
      <t>銀行結存及現金</t>
    </r>
  </si>
  <si>
    <t>(2)</t>
  </si>
  <si>
    <t>流動負債</t>
  </si>
  <si>
    <t>(5)</t>
  </si>
  <si>
    <t>資金來源：</t>
  </si>
  <si>
    <t>資本</t>
  </si>
  <si>
    <t>貸款</t>
  </si>
  <si>
    <t>主要資產負債比率</t>
  </si>
  <si>
    <t>應收帳流轉日數</t>
  </si>
  <si>
    <t>應付帳流轉日數</t>
  </si>
  <si>
    <t>流動比率</t>
  </si>
  <si>
    <t>槓桿比率</t>
  </si>
  <si>
    <t>回本期</t>
  </si>
  <si>
    <t>稅後淨利</t>
  </si>
  <si>
    <t>折舊</t>
  </si>
  <si>
    <t>(2) + (3) = (4)</t>
  </si>
  <si>
    <t>作固定及長期資產用途</t>
  </si>
  <si>
    <t>經常開支（</t>
  </si>
  <si>
    <t>創業所需資金</t>
  </si>
  <si>
    <t>日）</t>
  </si>
  <si>
    <t>個月）</t>
  </si>
  <si>
    <r>
      <t>回本期</t>
    </r>
    <r>
      <rPr>
        <sz val="12"/>
        <rFont val="Arial"/>
        <family val="2"/>
      </rPr>
      <t xml:space="preserve"> (</t>
    </r>
    <r>
      <rPr>
        <sz val="12"/>
        <rFont val="新細明體"/>
        <family val="1"/>
      </rPr>
      <t>年</t>
    </r>
    <r>
      <rPr>
        <sz val="12"/>
        <rFont val="Arial"/>
        <family val="2"/>
      </rPr>
      <t>)</t>
    </r>
  </si>
  <si>
    <t>裝修</t>
  </si>
  <si>
    <t>汽車</t>
  </si>
  <si>
    <t>設備</t>
  </si>
  <si>
    <t>辦公室設備</t>
  </si>
  <si>
    <t>租賃及其他長期按金</t>
  </si>
  <si>
    <t>其他長期資產</t>
  </si>
  <si>
    <r>
      <t xml:space="preserve">    </t>
    </r>
    <r>
      <rPr>
        <sz val="12"/>
        <rFont val="細明體"/>
        <family val="3"/>
      </rPr>
      <t>應付稅款</t>
    </r>
  </si>
  <si>
    <r>
      <t xml:space="preserve">    </t>
    </r>
    <r>
      <rPr>
        <sz val="12"/>
        <rFont val="細明體"/>
        <family val="3"/>
      </rPr>
      <t>應付帳款</t>
    </r>
  </si>
  <si>
    <t>免責聲明</t>
  </si>
  <si>
    <t>折舊年期</t>
  </si>
  <si>
    <t>經常性支出</t>
  </si>
  <si>
    <t>其他主要費用</t>
  </si>
  <si>
    <t>(3)</t>
  </si>
  <si>
    <t>(4) - (5) = (6)</t>
  </si>
  <si>
    <r>
      <t>營運資金</t>
    </r>
    <r>
      <rPr>
        <b/>
        <sz val="12"/>
        <rFont val="Arial"/>
        <family val="2"/>
      </rPr>
      <t xml:space="preserve">                                   </t>
    </r>
  </si>
  <si>
    <r>
      <t>淨資產總額</t>
    </r>
    <r>
      <rPr>
        <b/>
        <sz val="12"/>
        <rFont val="Arial"/>
        <family val="2"/>
      </rPr>
      <t xml:space="preserve">                                       </t>
    </r>
  </si>
  <si>
    <t>(1) + (6)</t>
  </si>
  <si>
    <t>(4) / (5)</t>
  </si>
  <si>
    <t>附註</t>
  </si>
  <si>
    <t>營運流轉次數</t>
  </si>
  <si>
    <t>毛利</t>
  </si>
  <si>
    <t>什項</t>
  </si>
  <si>
    <t>稅項</t>
  </si>
  <si>
    <t>毛利率</t>
  </si>
  <si>
    <t>總投資回報</t>
  </si>
  <si>
    <t>作營運用途（折舊除外）</t>
  </si>
  <si>
    <t>存貨（存貨週轉日數：</t>
  </si>
  <si>
    <t>存貨週轉日數</t>
  </si>
  <si>
    <t>創業所需資金</t>
  </si>
  <si>
    <t>宣傳及其他費用</t>
  </si>
  <si>
    <r>
      <t xml:space="preserve">    </t>
    </r>
    <r>
      <rPr>
        <sz val="12"/>
        <rFont val="細明體"/>
        <family val="3"/>
      </rPr>
      <t>其他流動資產</t>
    </r>
    <r>
      <rPr>
        <sz val="12"/>
        <rFont val="Arial"/>
        <family val="2"/>
      </rPr>
      <t xml:space="preserve">                                                </t>
    </r>
  </si>
  <si>
    <t>淨利率</t>
  </si>
  <si>
    <t>創業預算分析表</t>
  </si>
  <si>
    <t>使用此分析表前，請細閱下列條款及條件。閣下使用此分析表，即代表同意下列條款和條件。</t>
  </si>
  <si>
    <t>為鼓勵創業資訊廣泛傳播，編製者不反對使用者分發或複製此分析表內的資料或部分資料，但必須註明資料得自ACCA香港分會及香港特別行政區政府工業貿易署，而且再分發或複製資料只作非商業用途。</t>
  </si>
  <si>
    <t>此分析表所載的資料由ACCA（特許公認會計師公會）香港分會及香港特別行政區政府工業貿易署（合稱為「編製者」）聯合編製而成，只供使用者作參考之用。編製者經已力求分析表內容準確無誤，但如有錯誤、遺漏或失實陳述，編製者概不負責。此外，編製者也不會對任何人因使用此分析表而引致或蒙受的任何經濟損失或損害或任何其他損失或損害（包括但不限於任何實有的或預期的費用或開支增加、利潤損失、業務合約及收入）負上法律責任或負責。</t>
  </si>
  <si>
    <r>
      <t xml:space="preserve">盈餘 </t>
    </r>
    <r>
      <rPr>
        <b/>
        <sz val="12"/>
        <rFont val="Arial"/>
        <family val="2"/>
      </rPr>
      <t>/ (</t>
    </r>
    <r>
      <rPr>
        <b/>
        <sz val="12"/>
        <rFont val="細明體"/>
        <family val="3"/>
      </rPr>
      <t>虧損</t>
    </r>
    <r>
      <rPr>
        <b/>
        <sz val="12"/>
        <rFont val="Arial"/>
        <family val="2"/>
      </rPr>
      <t>)</t>
    </r>
  </si>
  <si>
    <t>﹝範本﹞</t>
  </si>
  <si>
    <t>﹝範本﹞</t>
  </si>
  <si>
    <t>﹝範本﹞</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</si>
</sst>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0.0_ "/>
    <numFmt numFmtId="186" formatCode="&quot;Yes&quot;;&quot;Yes&quot;;&quot;No&quot;"/>
    <numFmt numFmtId="187" formatCode="&quot;True&quot;;&quot;True&quot;;&quot;False&quot;"/>
    <numFmt numFmtId="188" formatCode="&quot;On&quot;;&quot;On&quot;;&quot;Off&quot;"/>
    <numFmt numFmtId="189" formatCode="[$€-2]\ #,##0.00_);[Red]\([$€-2]\ #,##0.00\)"/>
  </numFmts>
  <fonts count="53">
    <font>
      <sz val="12"/>
      <name val="新細明體"/>
      <family val="1"/>
    </font>
    <font>
      <b/>
      <sz val="12"/>
      <name val="細明體"/>
      <family val="3"/>
    </font>
    <font>
      <sz val="9"/>
      <name val="細明體"/>
      <family val="3"/>
    </font>
    <font>
      <sz val="9"/>
      <name val="MingLiU"/>
      <family val="3"/>
    </font>
    <font>
      <b/>
      <sz val="12"/>
      <name val="NewsGoth BT"/>
      <family val="2"/>
    </font>
    <font>
      <sz val="12"/>
      <name val="NewsGoth BT"/>
      <family val="2"/>
    </font>
    <font>
      <sz val="12"/>
      <name val="細明體"/>
      <family val="3"/>
    </font>
    <font>
      <b/>
      <sz val="12"/>
      <name val="新細明體"/>
      <family val="1"/>
    </font>
    <font>
      <sz val="10"/>
      <name val="細明體"/>
      <family val="3"/>
    </font>
    <font>
      <sz val="12"/>
      <name val="Arial"/>
      <family val="2"/>
    </font>
    <font>
      <b/>
      <sz val="12"/>
      <name val="Arial"/>
      <family val="2"/>
    </font>
    <font>
      <b/>
      <sz val="12"/>
      <color indexed="10"/>
      <name val="NewsGoth BT"/>
      <family val="2"/>
    </font>
    <font>
      <sz val="12"/>
      <name val="PMingLiU"/>
      <family val="1"/>
    </font>
    <font>
      <sz val="8"/>
      <name val="新細明體"/>
      <family val="1"/>
    </font>
    <font>
      <b/>
      <i/>
      <sz val="12"/>
      <name val="細明體"/>
      <family val="3"/>
    </font>
    <font>
      <u val="single"/>
      <sz val="9"/>
      <color indexed="12"/>
      <name val="新細明體"/>
      <family val="1"/>
    </font>
    <font>
      <u val="single"/>
      <sz val="9"/>
      <color indexed="36"/>
      <name val="新細明體"/>
      <family val="1"/>
    </font>
    <font>
      <b/>
      <sz val="14"/>
      <name val="細明體"/>
      <family val="3"/>
    </font>
    <font>
      <b/>
      <sz val="12"/>
      <color indexed="10"/>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6"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08">
    <xf numFmtId="0" fontId="0" fillId="0" borderId="0" xfId="0" applyAlignment="1">
      <alignment/>
    </xf>
    <xf numFmtId="0" fontId="1" fillId="0" borderId="0" xfId="0" applyFont="1" applyAlignment="1">
      <alignment/>
    </xf>
    <xf numFmtId="184" fontId="5" fillId="0" borderId="0" xfId="33" applyNumberFormat="1" applyFont="1" applyAlignment="1">
      <alignment horizontal="right"/>
    </xf>
    <xf numFmtId="0" fontId="5" fillId="0" borderId="0" xfId="0" applyFont="1" applyAlignment="1">
      <alignment/>
    </xf>
    <xf numFmtId="0" fontId="4" fillId="0" borderId="0" xfId="0" applyFont="1" applyAlignment="1">
      <alignment/>
    </xf>
    <xf numFmtId="0" fontId="1" fillId="0" borderId="0" xfId="0" applyFont="1" applyAlignment="1">
      <alignment horizontal="center"/>
    </xf>
    <xf numFmtId="9" fontId="5" fillId="0" borderId="0" xfId="39" applyFont="1" applyAlignment="1">
      <alignment horizontal="right"/>
    </xf>
    <xf numFmtId="0" fontId="6" fillId="0" borderId="0" xfId="0" applyFont="1" applyAlignment="1">
      <alignment/>
    </xf>
    <xf numFmtId="184" fontId="5" fillId="0" borderId="10" xfId="33" applyNumberFormat="1" applyFont="1" applyBorder="1" applyAlignment="1">
      <alignment horizontal="right"/>
    </xf>
    <xf numFmtId="3" fontId="5" fillId="0" borderId="0" xfId="33" applyNumberFormat="1" applyFont="1" applyAlignment="1">
      <alignment horizontal="right"/>
    </xf>
    <xf numFmtId="184" fontId="5" fillId="0" borderId="11" xfId="33" applyNumberFormat="1" applyFont="1" applyBorder="1" applyAlignment="1">
      <alignment horizontal="right"/>
    </xf>
    <xf numFmtId="9" fontId="5" fillId="0" borderId="0" xfId="0" applyNumberFormat="1" applyFont="1" applyAlignment="1">
      <alignment horizontal="right"/>
    </xf>
    <xf numFmtId="0" fontId="5" fillId="0" borderId="0" xfId="0" applyFont="1" applyAlignment="1">
      <alignment horizontal="right"/>
    </xf>
    <xf numFmtId="0" fontId="1" fillId="0" borderId="0" xfId="0"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protection/>
    </xf>
    <xf numFmtId="9" fontId="5" fillId="0" borderId="0" xfId="39" applyFont="1" applyAlignment="1" applyProtection="1">
      <alignment horizontal="right"/>
      <protection/>
    </xf>
    <xf numFmtId="0" fontId="5" fillId="0" borderId="0" xfId="0" applyFont="1" applyBorder="1" applyAlignment="1" applyProtection="1">
      <alignment horizontal="right"/>
      <protection/>
    </xf>
    <xf numFmtId="184" fontId="5" fillId="0" borderId="12" xfId="33" applyNumberFormat="1" applyFont="1" applyBorder="1" applyAlignment="1" applyProtection="1">
      <alignment horizontal="right"/>
      <protection/>
    </xf>
    <xf numFmtId="184" fontId="5" fillId="0" borderId="13" xfId="33" applyNumberFormat="1" applyFont="1" applyBorder="1" applyAlignment="1" applyProtection="1">
      <alignment horizontal="right"/>
      <protection/>
    </xf>
    <xf numFmtId="184" fontId="5" fillId="0" borderId="0" xfId="33" applyNumberFormat="1" applyFont="1" applyBorder="1" applyAlignment="1" applyProtection="1">
      <alignment horizontal="right"/>
      <protection/>
    </xf>
    <xf numFmtId="184" fontId="5" fillId="0" borderId="14" xfId="33" applyNumberFormat="1" applyFont="1" applyBorder="1" applyAlignment="1" applyProtection="1">
      <alignment horizontal="right"/>
      <protection/>
    </xf>
    <xf numFmtId="184" fontId="5" fillId="0" borderId="10" xfId="33" applyNumberFormat="1" applyFont="1" applyBorder="1" applyAlignment="1" applyProtection="1">
      <alignment horizontal="right"/>
      <protection/>
    </xf>
    <xf numFmtId="184" fontId="5" fillId="0" borderId="15" xfId="33" applyNumberFormat="1" applyFont="1" applyBorder="1" applyAlignment="1" applyProtection="1">
      <alignment horizontal="right"/>
      <protection/>
    </xf>
    <xf numFmtId="184" fontId="5" fillId="0" borderId="0" xfId="33" applyNumberFormat="1" applyFont="1" applyAlignment="1" applyProtection="1">
      <alignment horizontal="right"/>
      <protection/>
    </xf>
    <xf numFmtId="184" fontId="5" fillId="0" borderId="16" xfId="33" applyNumberFormat="1" applyFont="1" applyBorder="1" applyAlignment="1" applyProtection="1">
      <alignment horizontal="right"/>
      <protection/>
    </xf>
    <xf numFmtId="184" fontId="5" fillId="0" borderId="17" xfId="33" applyNumberFormat="1" applyFont="1" applyBorder="1" applyAlignment="1" applyProtection="1">
      <alignment horizontal="right"/>
      <protection/>
    </xf>
    <xf numFmtId="184" fontId="5" fillId="0" borderId="18" xfId="33" applyNumberFormat="1" applyFont="1" applyBorder="1" applyAlignment="1" applyProtection="1">
      <alignment horizontal="right"/>
      <protection/>
    </xf>
    <xf numFmtId="0" fontId="6" fillId="0" borderId="0" xfId="0" applyFont="1" applyAlignment="1" applyProtection="1">
      <alignment/>
      <protection/>
    </xf>
    <xf numFmtId="184" fontId="5" fillId="0" borderId="16" xfId="33" applyNumberFormat="1" applyFont="1" applyFill="1" applyBorder="1" applyAlignment="1" applyProtection="1">
      <alignment horizontal="right"/>
      <protection/>
    </xf>
    <xf numFmtId="184" fontId="5" fillId="0" borderId="12" xfId="33" applyNumberFormat="1" applyFont="1" applyFill="1" applyBorder="1" applyAlignment="1" applyProtection="1">
      <alignment horizontal="right"/>
      <protection/>
    </xf>
    <xf numFmtId="184" fontId="5" fillId="0" borderId="13" xfId="33" applyNumberFormat="1" applyFont="1" applyFill="1" applyBorder="1" applyAlignment="1" applyProtection="1">
      <alignment horizontal="right"/>
      <protection/>
    </xf>
    <xf numFmtId="184" fontId="5" fillId="0" borderId="18" xfId="33" applyNumberFormat="1" applyFont="1" applyFill="1" applyBorder="1" applyAlignment="1" applyProtection="1">
      <alignment horizontal="right"/>
      <protection/>
    </xf>
    <xf numFmtId="184" fontId="5" fillId="0" borderId="10" xfId="33" applyNumberFormat="1" applyFont="1" applyFill="1" applyBorder="1" applyAlignment="1" applyProtection="1">
      <alignment horizontal="right"/>
      <protection/>
    </xf>
    <xf numFmtId="184" fontId="5" fillId="0" borderId="15" xfId="33" applyNumberFormat="1" applyFont="1" applyFill="1" applyBorder="1" applyAlignment="1" applyProtection="1">
      <alignment horizontal="right"/>
      <protection/>
    </xf>
    <xf numFmtId="184" fontId="5" fillId="0" borderId="0" xfId="33" applyNumberFormat="1" applyFont="1" applyFill="1" applyBorder="1" applyAlignment="1" applyProtection="1">
      <alignment horizontal="right"/>
      <protection/>
    </xf>
    <xf numFmtId="3" fontId="5" fillId="0" borderId="0" xfId="33" applyNumberFormat="1" applyFont="1" applyAlignment="1" applyProtection="1">
      <alignment horizontal="right"/>
      <protection/>
    </xf>
    <xf numFmtId="184" fontId="5" fillId="0" borderId="11" xfId="33" applyNumberFormat="1" applyFont="1" applyBorder="1" applyAlignment="1" applyProtection="1">
      <alignment horizontal="right"/>
      <protection/>
    </xf>
    <xf numFmtId="9" fontId="5" fillId="0" borderId="0" xfId="0" applyNumberFormat="1" applyFont="1" applyAlignment="1" applyProtection="1">
      <alignment horizontal="right"/>
      <protection/>
    </xf>
    <xf numFmtId="0" fontId="1" fillId="0" borderId="0" xfId="0" applyFont="1" applyAlignment="1">
      <alignment horizontal="left"/>
    </xf>
    <xf numFmtId="0" fontId="7" fillId="0" borderId="0" xfId="0" applyFont="1" applyAlignment="1">
      <alignment horizontal="left"/>
    </xf>
    <xf numFmtId="0" fontId="8" fillId="0" borderId="0" xfId="0" applyFont="1" applyAlignment="1">
      <alignment/>
    </xf>
    <xf numFmtId="0" fontId="0" fillId="0" borderId="0" xfId="0" applyFont="1" applyAlignment="1">
      <alignment/>
    </xf>
    <xf numFmtId="0" fontId="0" fillId="0" borderId="0" xfId="0" applyFont="1" applyAlignment="1">
      <alignment horizontal="left"/>
    </xf>
    <xf numFmtId="0" fontId="9" fillId="0" borderId="0" xfId="0" applyFont="1" applyAlignment="1">
      <alignment horizontal="right"/>
    </xf>
    <xf numFmtId="3" fontId="9" fillId="0" borderId="0" xfId="0" applyNumberFormat="1" applyFont="1" applyAlignment="1">
      <alignment horizontal="right"/>
    </xf>
    <xf numFmtId="3" fontId="9" fillId="0" borderId="0" xfId="0" applyNumberFormat="1" applyFont="1" applyBorder="1" applyAlignment="1">
      <alignment horizontal="right"/>
    </xf>
    <xf numFmtId="4" fontId="9" fillId="0" borderId="0" xfId="0" applyNumberFormat="1" applyFont="1" applyAlignment="1">
      <alignment horizontal="right"/>
    </xf>
    <xf numFmtId="0" fontId="10" fillId="0" borderId="0" xfId="0" applyFont="1" applyAlignment="1">
      <alignment/>
    </xf>
    <xf numFmtId="0" fontId="9" fillId="0" borderId="0" xfId="0" applyFont="1" applyAlignment="1">
      <alignment/>
    </xf>
    <xf numFmtId="0" fontId="9" fillId="0" borderId="0" xfId="0" applyFont="1" applyAlignment="1">
      <alignment horizontal="left"/>
    </xf>
    <xf numFmtId="0" fontId="9" fillId="0" borderId="0" xfId="0" applyFont="1" applyAlignment="1" applyProtection="1">
      <alignment/>
      <protection/>
    </xf>
    <xf numFmtId="37" fontId="9" fillId="0" borderId="0" xfId="0" applyNumberFormat="1" applyFont="1" applyAlignment="1">
      <alignment horizontal="right"/>
    </xf>
    <xf numFmtId="3" fontId="9" fillId="0" borderId="11" xfId="0" applyNumberFormat="1" applyFont="1" applyBorder="1" applyAlignment="1">
      <alignment horizontal="right"/>
    </xf>
    <xf numFmtId="0" fontId="10" fillId="0" borderId="0" xfId="0" applyFont="1" applyAlignment="1" applyProtection="1">
      <alignment/>
      <protection/>
    </xf>
    <xf numFmtId="0" fontId="9" fillId="0" borderId="0" xfId="0" applyFont="1" applyAlignment="1" applyProtection="1" quotePrefix="1">
      <alignment horizontal="right"/>
      <protection/>
    </xf>
    <xf numFmtId="0" fontId="9" fillId="0" borderId="0" xfId="0" applyFont="1" applyAlignment="1" applyProtection="1">
      <alignment horizontal="right"/>
      <protection/>
    </xf>
    <xf numFmtId="0" fontId="1" fillId="0" borderId="0" xfId="0" applyFont="1" applyAlignment="1" applyProtection="1">
      <alignment/>
      <protection/>
    </xf>
    <xf numFmtId="0" fontId="9" fillId="0" borderId="0" xfId="0" applyFont="1" applyAlignment="1" applyProtection="1">
      <alignment/>
      <protection/>
    </xf>
    <xf numFmtId="0" fontId="1" fillId="0" borderId="0" xfId="0" applyFont="1" applyFill="1" applyAlignment="1" applyProtection="1">
      <alignment/>
      <protection/>
    </xf>
    <xf numFmtId="0" fontId="6" fillId="0" borderId="0" xfId="0" applyFont="1" applyFill="1" applyAlignment="1">
      <alignment/>
    </xf>
    <xf numFmtId="3" fontId="9" fillId="0" borderId="0" xfId="0" applyNumberFormat="1" applyFont="1" applyFill="1" applyBorder="1" applyAlignment="1">
      <alignment horizontal="right"/>
    </xf>
    <xf numFmtId="0" fontId="7" fillId="0" borderId="0" xfId="0" applyFont="1" applyFill="1" applyAlignment="1">
      <alignment horizontal="left"/>
    </xf>
    <xf numFmtId="0" fontId="0" fillId="0" borderId="0" xfId="0" applyFont="1" applyFill="1" applyAlignment="1">
      <alignment/>
    </xf>
    <xf numFmtId="0" fontId="6" fillId="0" borderId="0" xfId="0" applyFont="1" applyFill="1" applyAlignment="1">
      <alignment horizontal="left"/>
    </xf>
    <xf numFmtId="3" fontId="9" fillId="0" borderId="0" xfId="0" applyNumberFormat="1" applyFont="1" applyFill="1" applyAlignment="1">
      <alignment horizontal="right"/>
    </xf>
    <xf numFmtId="38" fontId="9" fillId="0" borderId="0" xfId="0" applyNumberFormat="1" applyFont="1" applyAlignment="1">
      <alignment horizontal="right"/>
    </xf>
    <xf numFmtId="38" fontId="9" fillId="0" borderId="0" xfId="0" applyNumberFormat="1" applyFont="1" applyFill="1" applyBorder="1" applyAlignment="1">
      <alignment horizontal="right"/>
    </xf>
    <xf numFmtId="38" fontId="9" fillId="0" borderId="0" xfId="0" applyNumberFormat="1" applyFont="1" applyBorder="1" applyAlignment="1">
      <alignment horizontal="right"/>
    </xf>
    <xf numFmtId="38" fontId="9" fillId="0" borderId="12" xfId="0" applyNumberFormat="1" applyFont="1" applyBorder="1" applyAlignment="1">
      <alignment horizontal="right"/>
    </xf>
    <xf numFmtId="0" fontId="12" fillId="0" borderId="0" xfId="0" applyFont="1" applyAlignment="1">
      <alignment/>
    </xf>
    <xf numFmtId="0" fontId="12" fillId="0" borderId="0" xfId="0" applyFont="1" applyAlignment="1">
      <alignment horizontal="justify"/>
    </xf>
    <xf numFmtId="9" fontId="9" fillId="0" borderId="0" xfId="0" applyNumberFormat="1" applyFont="1" applyAlignment="1">
      <alignment horizontal="right"/>
    </xf>
    <xf numFmtId="37" fontId="9" fillId="0" borderId="10" xfId="0" applyNumberFormat="1" applyFont="1" applyBorder="1" applyAlignment="1">
      <alignment horizontal="right"/>
    </xf>
    <xf numFmtId="2" fontId="9" fillId="0" borderId="0" xfId="0" applyNumberFormat="1" applyFont="1" applyAlignment="1">
      <alignment horizontal="right"/>
    </xf>
    <xf numFmtId="0" fontId="9" fillId="0" borderId="0" xfId="0" applyFont="1" applyFill="1" applyAlignment="1">
      <alignment horizontal="right"/>
    </xf>
    <xf numFmtId="184" fontId="11" fillId="33" borderId="0" xfId="33" applyNumberFormat="1" applyFont="1" applyFill="1" applyAlignment="1">
      <alignment horizontal="right"/>
    </xf>
    <xf numFmtId="43" fontId="11" fillId="33" borderId="0" xfId="33" applyNumberFormat="1" applyFont="1" applyFill="1" applyAlignment="1">
      <alignment horizontal="right"/>
    </xf>
    <xf numFmtId="184" fontId="11" fillId="33" borderId="10" xfId="33" applyNumberFormat="1" applyFont="1" applyFill="1" applyBorder="1" applyAlignment="1">
      <alignment horizontal="right"/>
    </xf>
    <xf numFmtId="0" fontId="14" fillId="0" borderId="0" xfId="0" applyFont="1" applyAlignment="1">
      <alignment/>
    </xf>
    <xf numFmtId="184" fontId="5" fillId="0" borderId="0" xfId="33" applyNumberFormat="1" applyFont="1" applyBorder="1" applyAlignment="1">
      <alignment horizontal="right"/>
    </xf>
    <xf numFmtId="9" fontId="11" fillId="33" borderId="0" xfId="0" applyNumberFormat="1" applyFont="1" applyFill="1" applyAlignment="1">
      <alignment horizontal="right"/>
    </xf>
    <xf numFmtId="0" fontId="4" fillId="0" borderId="0" xfId="0" applyFont="1" applyAlignment="1" applyProtection="1">
      <alignment horizontal="right"/>
      <protection/>
    </xf>
    <xf numFmtId="0" fontId="1" fillId="0" borderId="0" xfId="0" applyFont="1" applyAlignment="1" applyProtection="1">
      <alignment horizontal="right"/>
      <protection/>
    </xf>
    <xf numFmtId="0" fontId="5" fillId="0" borderId="0" xfId="0" applyFont="1" applyAlignment="1" applyProtection="1" quotePrefix="1">
      <alignment horizontal="right"/>
      <protection/>
    </xf>
    <xf numFmtId="40" fontId="5" fillId="0" borderId="0" xfId="0" applyNumberFormat="1" applyFont="1" applyAlignment="1" applyProtection="1">
      <alignment horizontal="right"/>
      <protection/>
    </xf>
    <xf numFmtId="0" fontId="9" fillId="0" borderId="0" xfId="0" applyFont="1" applyAlignment="1">
      <alignment horizontal="center"/>
    </xf>
    <xf numFmtId="0" fontId="10" fillId="0" borderId="0" xfId="0" applyFont="1" applyAlignment="1">
      <alignment horizontal="center"/>
    </xf>
    <xf numFmtId="0" fontId="7" fillId="0" borderId="0" xfId="0" applyFont="1" applyAlignment="1">
      <alignment horizontal="left"/>
    </xf>
    <xf numFmtId="0" fontId="5" fillId="0" borderId="0" xfId="0" applyFont="1" applyFill="1" applyAlignment="1" applyProtection="1">
      <alignment horizontal="right"/>
      <protection/>
    </xf>
    <xf numFmtId="0" fontId="1" fillId="0" borderId="0" xfId="0" applyFont="1" applyAlignment="1">
      <alignment horizontal="justify"/>
    </xf>
    <xf numFmtId="0" fontId="12" fillId="0" borderId="0" xfId="0" applyFont="1" applyAlignment="1">
      <alignment vertical="top"/>
    </xf>
    <xf numFmtId="38" fontId="18" fillId="33" borderId="0" xfId="0" applyNumberFormat="1" applyFont="1" applyFill="1" applyAlignment="1">
      <alignment horizontal="right"/>
    </xf>
    <xf numFmtId="0" fontId="18" fillId="33" borderId="0" xfId="0" applyFont="1" applyFill="1" applyAlignment="1">
      <alignment horizontal="right"/>
    </xf>
    <xf numFmtId="38" fontId="18" fillId="33" borderId="0" xfId="33" applyNumberFormat="1" applyFont="1" applyFill="1" applyBorder="1" applyAlignment="1" applyProtection="1">
      <alignment horizontal="right"/>
      <protection/>
    </xf>
    <xf numFmtId="38" fontId="18" fillId="33" borderId="10" xfId="33" applyNumberFormat="1" applyFont="1" applyFill="1" applyBorder="1" applyAlignment="1" applyProtection="1">
      <alignment horizontal="right"/>
      <protection/>
    </xf>
    <xf numFmtId="0" fontId="18" fillId="33" borderId="0" xfId="0" applyFont="1" applyFill="1" applyAlignment="1">
      <alignment/>
    </xf>
    <xf numFmtId="0" fontId="11" fillId="33" borderId="0" xfId="0" applyFont="1" applyFill="1" applyAlignment="1" applyProtection="1">
      <alignment horizontal="right"/>
      <protection/>
    </xf>
    <xf numFmtId="184" fontId="5" fillId="0" borderId="0" xfId="33" applyNumberFormat="1" applyFont="1" applyFill="1" applyBorder="1" applyAlignment="1">
      <alignment horizontal="right"/>
    </xf>
    <xf numFmtId="0" fontId="6" fillId="0" borderId="0" xfId="0" applyFont="1" applyAlignment="1">
      <alignment horizontal="right"/>
    </xf>
    <xf numFmtId="0" fontId="6" fillId="0" borderId="0" xfId="0" applyFont="1" applyAlignment="1">
      <alignment horizontal="justify" vertical="top" wrapText="1"/>
    </xf>
    <xf numFmtId="0" fontId="0" fillId="0" borderId="0" xfId="0" applyAlignment="1">
      <alignment vertical="top" wrapText="1"/>
    </xf>
    <xf numFmtId="0" fontId="6" fillId="0" borderId="0" xfId="0" applyFont="1" applyAlignment="1">
      <alignment horizontal="justify" vertical="top" wrapText="1" shrinkToFit="1"/>
    </xf>
    <xf numFmtId="0" fontId="0" fillId="0" borderId="0" xfId="0" applyAlignment="1">
      <alignment vertical="top" wrapText="1" shrinkToFit="1"/>
    </xf>
    <xf numFmtId="0" fontId="17" fillId="0" borderId="0" xfId="0" applyFont="1" applyAlignment="1">
      <alignment horizontal="center"/>
    </xf>
    <xf numFmtId="0" fontId="12" fillId="0" borderId="0" xfId="0" applyFont="1" applyAlignment="1">
      <alignment horizontal="center"/>
    </xf>
    <xf numFmtId="184" fontId="6" fillId="0" borderId="0" xfId="33" applyNumberFormat="1" applyFont="1" applyAlignment="1">
      <alignment horizontal="center"/>
    </xf>
    <xf numFmtId="184" fontId="5" fillId="0" borderId="0" xfId="33" applyNumberFormat="1" applyFont="1" applyAlignment="1">
      <alignment horizont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9"/>
  <sheetViews>
    <sheetView tabSelected="1" zoomScalePageLayoutView="0" workbookViewId="0" topLeftCell="A1">
      <selection activeCell="A2" sqref="A2"/>
    </sheetView>
  </sheetViews>
  <sheetFormatPr defaultColWidth="9.00390625" defaultRowHeight="16.5"/>
  <cols>
    <col min="1" max="1" width="46.875" style="70" customWidth="1"/>
    <col min="2" max="4" width="9.00390625" style="70" customWidth="1"/>
    <col min="5" max="5" width="16.125" style="70" customWidth="1"/>
    <col min="6" max="16384" width="9.00390625" style="70" customWidth="1"/>
  </cols>
  <sheetData>
    <row r="1" spans="1:5" ht="18">
      <c r="A1" s="104" t="s">
        <v>88</v>
      </c>
      <c r="B1" s="105"/>
      <c r="C1" s="105"/>
      <c r="D1" s="105"/>
      <c r="E1" s="105"/>
    </row>
    <row r="3" ht="15.75">
      <c r="A3" s="90" t="s">
        <v>64</v>
      </c>
    </row>
    <row r="4" ht="15.75">
      <c r="A4" s="71"/>
    </row>
    <row r="5" spans="1:5" ht="33" customHeight="1">
      <c r="A5" s="102" t="s">
        <v>89</v>
      </c>
      <c r="B5" s="103"/>
      <c r="C5" s="103"/>
      <c r="D5" s="103"/>
      <c r="E5" s="103"/>
    </row>
    <row r="6" ht="15.75">
      <c r="A6" s="71"/>
    </row>
    <row r="7" spans="1:5" s="91" customFormat="1" ht="99.75" customHeight="1">
      <c r="A7" s="100" t="s">
        <v>91</v>
      </c>
      <c r="B7" s="101"/>
      <c r="C7" s="101"/>
      <c r="D7" s="101"/>
      <c r="E7" s="101"/>
    </row>
    <row r="8" ht="15.75">
      <c r="A8" s="71"/>
    </row>
    <row r="9" spans="1:5" s="91" customFormat="1" ht="57" customHeight="1">
      <c r="A9" s="100" t="s">
        <v>90</v>
      </c>
      <c r="B9" s="101"/>
      <c r="C9" s="101"/>
      <c r="D9" s="101"/>
      <c r="E9" s="101"/>
    </row>
  </sheetData>
  <sheetProtection selectLockedCells="1" selectUnlockedCells="1"/>
  <mergeCells count="4">
    <mergeCell ref="A9:E9"/>
    <mergeCell ref="A5:E5"/>
    <mergeCell ref="A7:E7"/>
    <mergeCell ref="A1:E1"/>
  </mergeCells>
  <printOptions/>
  <pageMargins left="0.54" right="0.42"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45"/>
  <sheetViews>
    <sheetView zoomScale="75" zoomScaleNormal="75" zoomScalePageLayoutView="0" workbookViewId="0" topLeftCell="A1">
      <selection activeCell="A3" sqref="A3"/>
    </sheetView>
  </sheetViews>
  <sheetFormatPr defaultColWidth="9.00390625" defaultRowHeight="16.5"/>
  <cols>
    <col min="1" max="1" width="22.00390625" style="3" customWidth="1"/>
    <col min="2" max="6" width="12.625" style="2" customWidth="1"/>
    <col min="7" max="7" width="13.75390625" style="2" customWidth="1"/>
    <col min="8" max="11" width="13.625" style="2" customWidth="1"/>
    <col min="12" max="16384" width="9.00390625" style="3" customWidth="1"/>
  </cols>
  <sheetData>
    <row r="1" ht="15.75">
      <c r="A1" s="1" t="s">
        <v>93</v>
      </c>
    </row>
    <row r="2" ht="15.75">
      <c r="A2" s="1" t="s">
        <v>0</v>
      </c>
    </row>
    <row r="3" ht="15.75">
      <c r="A3" s="1"/>
    </row>
    <row r="4" spans="1:11" ht="15.75">
      <c r="A4" s="4"/>
      <c r="B4" s="106" t="s">
        <v>1</v>
      </c>
      <c r="C4" s="107"/>
      <c r="D4" s="107"/>
      <c r="E4" s="107"/>
      <c r="F4" s="107"/>
      <c r="G4" s="107"/>
      <c r="H4" s="107"/>
      <c r="I4" s="107"/>
      <c r="J4" s="107"/>
      <c r="K4" s="107"/>
    </row>
    <row r="5" spans="2:11" ht="15">
      <c r="B5" s="6">
        <v>1</v>
      </c>
      <c r="C5" s="6">
        <v>0.9</v>
      </c>
      <c r="D5" s="6">
        <v>0.8</v>
      </c>
      <c r="E5" s="6">
        <v>0.7</v>
      </c>
      <c r="F5" s="6">
        <v>0.6</v>
      </c>
      <c r="G5" s="6">
        <v>0.5</v>
      </c>
      <c r="H5" s="6">
        <v>0.4</v>
      </c>
      <c r="I5" s="6">
        <v>0.3</v>
      </c>
      <c r="J5" s="6">
        <v>0.2</v>
      </c>
      <c r="K5" s="6">
        <v>0.1</v>
      </c>
    </row>
    <row r="6" ht="15.75">
      <c r="A6" s="1" t="s">
        <v>2</v>
      </c>
    </row>
    <row r="7" spans="1:11" ht="15.75">
      <c r="A7" s="7" t="s">
        <v>3</v>
      </c>
      <c r="B7" s="76">
        <v>0</v>
      </c>
      <c r="C7" s="2" t="s">
        <v>4</v>
      </c>
      <c r="D7" s="2" t="s">
        <v>4</v>
      </c>
      <c r="E7" s="2" t="s">
        <v>4</v>
      </c>
      <c r="F7" s="2" t="s">
        <v>4</v>
      </c>
      <c r="G7" s="2" t="s">
        <v>4</v>
      </c>
      <c r="H7" s="2" t="s">
        <v>4</v>
      </c>
      <c r="I7" s="2" t="s">
        <v>4</v>
      </c>
      <c r="J7" s="2" t="s">
        <v>4</v>
      </c>
      <c r="K7" s="2" t="s">
        <v>4</v>
      </c>
    </row>
    <row r="8" spans="1:11" ht="15.75">
      <c r="A8" s="7" t="s">
        <v>5</v>
      </c>
      <c r="B8" s="77">
        <v>0</v>
      </c>
      <c r="C8" s="2" t="s">
        <v>4</v>
      </c>
      <c r="D8" s="2" t="s">
        <v>4</v>
      </c>
      <c r="E8" s="2" t="s">
        <v>4</v>
      </c>
      <c r="F8" s="2" t="s">
        <v>4</v>
      </c>
      <c r="G8" s="2" t="s">
        <v>4</v>
      </c>
      <c r="H8" s="2" t="s">
        <v>4</v>
      </c>
      <c r="I8" s="2" t="s">
        <v>4</v>
      </c>
      <c r="J8" s="2" t="s">
        <v>4</v>
      </c>
      <c r="K8" s="2" t="s">
        <v>4</v>
      </c>
    </row>
    <row r="9" spans="1:11" ht="15.75">
      <c r="A9" s="7" t="s">
        <v>75</v>
      </c>
      <c r="B9" s="78">
        <v>0</v>
      </c>
      <c r="C9" s="8" t="s">
        <v>4</v>
      </c>
      <c r="D9" s="8" t="s">
        <v>4</v>
      </c>
      <c r="E9" s="8" t="s">
        <v>4</v>
      </c>
      <c r="F9" s="8" t="s">
        <v>4</v>
      </c>
      <c r="G9" s="8" t="s">
        <v>4</v>
      </c>
      <c r="H9" s="8" t="s">
        <v>4</v>
      </c>
      <c r="I9" s="8" t="s">
        <v>4</v>
      </c>
      <c r="J9" s="8" t="s">
        <v>4</v>
      </c>
      <c r="K9" s="8" t="s">
        <v>4</v>
      </c>
    </row>
    <row r="10" spans="1:11" ht="15.75">
      <c r="A10" s="7" t="s">
        <v>6</v>
      </c>
      <c r="B10" s="2">
        <f>B7*B8*B9</f>
        <v>0</v>
      </c>
      <c r="C10" s="9">
        <f aca="true" t="shared" si="0" ref="C10:K10">$B$10*C5</f>
        <v>0</v>
      </c>
      <c r="D10" s="9">
        <f t="shared" si="0"/>
        <v>0</v>
      </c>
      <c r="E10" s="9">
        <f t="shared" si="0"/>
        <v>0</v>
      </c>
      <c r="F10" s="9">
        <f t="shared" si="0"/>
        <v>0</v>
      </c>
      <c r="G10" s="9">
        <f t="shared" si="0"/>
        <v>0</v>
      </c>
      <c r="H10" s="9">
        <f t="shared" si="0"/>
        <v>0</v>
      </c>
      <c r="I10" s="9">
        <f t="shared" si="0"/>
        <v>0</v>
      </c>
      <c r="J10" s="9">
        <f t="shared" si="0"/>
        <v>0</v>
      </c>
      <c r="K10" s="9">
        <f t="shared" si="0"/>
        <v>0</v>
      </c>
    </row>
    <row r="11" ht="15">
      <c r="A11" s="4"/>
    </row>
    <row r="12" spans="1:11" ht="15.75">
      <c r="A12" s="1" t="s">
        <v>76</v>
      </c>
      <c r="B12" s="2">
        <f aca="true" t="shared" si="1" ref="B12:K12">B37*B10</f>
        <v>0</v>
      </c>
      <c r="C12" s="2">
        <f t="shared" si="1"/>
        <v>0</v>
      </c>
      <c r="D12" s="2">
        <f t="shared" si="1"/>
        <v>0</v>
      </c>
      <c r="E12" s="2">
        <f t="shared" si="1"/>
        <v>0</v>
      </c>
      <c r="F12" s="2">
        <f t="shared" si="1"/>
        <v>0</v>
      </c>
      <c r="G12" s="2">
        <f t="shared" si="1"/>
        <v>0</v>
      </c>
      <c r="H12" s="2">
        <f t="shared" si="1"/>
        <v>0</v>
      </c>
      <c r="I12" s="2">
        <f t="shared" si="1"/>
        <v>0</v>
      </c>
      <c r="J12" s="2">
        <f t="shared" si="1"/>
        <v>0</v>
      </c>
      <c r="K12" s="2">
        <f t="shared" si="1"/>
        <v>0</v>
      </c>
    </row>
    <row r="13" ht="15.75">
      <c r="A13" s="1" t="s">
        <v>7</v>
      </c>
    </row>
    <row r="14" ht="15.75">
      <c r="A14" s="79" t="s">
        <v>66</v>
      </c>
    </row>
    <row r="15" spans="1:11" ht="15.75">
      <c r="A15" s="7" t="s">
        <v>8</v>
      </c>
      <c r="B15" s="76">
        <v>0</v>
      </c>
      <c r="C15" s="2">
        <f aca="true" t="shared" si="2" ref="C15:K23">B15</f>
        <v>0</v>
      </c>
      <c r="D15" s="2">
        <f t="shared" si="2"/>
        <v>0</v>
      </c>
      <c r="E15" s="2">
        <f t="shared" si="2"/>
        <v>0</v>
      </c>
      <c r="F15" s="2">
        <f t="shared" si="2"/>
        <v>0</v>
      </c>
      <c r="G15" s="2">
        <f t="shared" si="2"/>
        <v>0</v>
      </c>
      <c r="H15" s="2">
        <f t="shared" si="2"/>
        <v>0</v>
      </c>
      <c r="I15" s="2">
        <f t="shared" si="2"/>
        <v>0</v>
      </c>
      <c r="J15" s="2">
        <f t="shared" si="2"/>
        <v>0</v>
      </c>
      <c r="K15" s="2">
        <f t="shared" si="2"/>
        <v>0</v>
      </c>
    </row>
    <row r="16" spans="1:11" ht="15.75">
      <c r="A16" s="7" t="s">
        <v>9</v>
      </c>
      <c r="B16" s="76">
        <v>0</v>
      </c>
      <c r="C16" s="2">
        <f t="shared" si="2"/>
        <v>0</v>
      </c>
      <c r="D16" s="2">
        <f t="shared" si="2"/>
        <v>0</v>
      </c>
      <c r="E16" s="2">
        <f t="shared" si="2"/>
        <v>0</v>
      </c>
      <c r="F16" s="2">
        <f t="shared" si="2"/>
        <v>0</v>
      </c>
      <c r="G16" s="2">
        <f t="shared" si="2"/>
        <v>0</v>
      </c>
      <c r="H16" s="2">
        <f t="shared" si="2"/>
        <v>0</v>
      </c>
      <c r="I16" s="2">
        <f t="shared" si="2"/>
        <v>0</v>
      </c>
      <c r="J16" s="2">
        <f t="shared" si="2"/>
        <v>0</v>
      </c>
      <c r="K16" s="2">
        <f t="shared" si="2"/>
        <v>0</v>
      </c>
    </row>
    <row r="17" spans="1:11" ht="15.75">
      <c r="A17" s="7" t="s">
        <v>10</v>
      </c>
      <c r="B17" s="76">
        <v>0</v>
      </c>
      <c r="C17" s="2">
        <f aca="true" t="shared" si="3" ref="C17:K17">B17</f>
        <v>0</v>
      </c>
      <c r="D17" s="2">
        <f t="shared" si="3"/>
        <v>0</v>
      </c>
      <c r="E17" s="2">
        <f t="shared" si="3"/>
        <v>0</v>
      </c>
      <c r="F17" s="2">
        <f t="shared" si="3"/>
        <v>0</v>
      </c>
      <c r="G17" s="2">
        <f t="shared" si="3"/>
        <v>0</v>
      </c>
      <c r="H17" s="2">
        <f t="shared" si="3"/>
        <v>0</v>
      </c>
      <c r="I17" s="2">
        <f t="shared" si="3"/>
        <v>0</v>
      </c>
      <c r="J17" s="2">
        <f t="shared" si="3"/>
        <v>0</v>
      </c>
      <c r="K17" s="2">
        <f t="shared" si="3"/>
        <v>0</v>
      </c>
    </row>
    <row r="18" spans="1:11" ht="15.75">
      <c r="A18" s="7" t="s">
        <v>77</v>
      </c>
      <c r="B18" s="98">
        <f>0.05*(SUM(B15,B16,B17))</f>
        <v>0</v>
      </c>
      <c r="C18" s="80">
        <f aca="true" t="shared" si="4" ref="C18:K18">B18</f>
        <v>0</v>
      </c>
      <c r="D18" s="80">
        <f t="shared" si="4"/>
        <v>0</v>
      </c>
      <c r="E18" s="80">
        <f t="shared" si="4"/>
        <v>0</v>
      </c>
      <c r="F18" s="80">
        <f t="shared" si="4"/>
        <v>0</v>
      </c>
      <c r="G18" s="80">
        <f t="shared" si="4"/>
        <v>0</v>
      </c>
      <c r="H18" s="80">
        <f t="shared" si="4"/>
        <v>0</v>
      </c>
      <c r="I18" s="80">
        <f t="shared" si="4"/>
        <v>0</v>
      </c>
      <c r="J18" s="80">
        <f t="shared" si="4"/>
        <v>0</v>
      </c>
      <c r="K18" s="80">
        <f t="shared" si="4"/>
        <v>0</v>
      </c>
    </row>
    <row r="19" ht="15.75">
      <c r="A19" s="79" t="s">
        <v>67</v>
      </c>
    </row>
    <row r="20" spans="1:11" ht="15.75">
      <c r="A20" s="7" t="s">
        <v>11</v>
      </c>
      <c r="B20" s="76">
        <v>0</v>
      </c>
      <c r="C20" s="2">
        <f t="shared" si="2"/>
        <v>0</v>
      </c>
      <c r="D20" s="2">
        <f t="shared" si="2"/>
        <v>0</v>
      </c>
      <c r="E20" s="2">
        <f t="shared" si="2"/>
        <v>0</v>
      </c>
      <c r="F20" s="2">
        <f t="shared" si="2"/>
        <v>0</v>
      </c>
      <c r="G20" s="2">
        <f t="shared" si="2"/>
        <v>0</v>
      </c>
      <c r="H20" s="2">
        <f t="shared" si="2"/>
        <v>0</v>
      </c>
      <c r="I20" s="2">
        <f t="shared" si="2"/>
        <v>0</v>
      </c>
      <c r="J20" s="2">
        <f t="shared" si="2"/>
        <v>0</v>
      </c>
      <c r="K20" s="2">
        <f t="shared" si="2"/>
        <v>0</v>
      </c>
    </row>
    <row r="21" spans="1:11" ht="15.75">
      <c r="A21" s="7" t="s">
        <v>12</v>
      </c>
      <c r="B21" s="76">
        <v>0</v>
      </c>
      <c r="C21" s="2">
        <f t="shared" si="2"/>
        <v>0</v>
      </c>
      <c r="D21" s="2">
        <f t="shared" si="2"/>
        <v>0</v>
      </c>
      <c r="E21" s="2">
        <f t="shared" si="2"/>
        <v>0</v>
      </c>
      <c r="F21" s="2">
        <f t="shared" si="2"/>
        <v>0</v>
      </c>
      <c r="G21" s="2">
        <f t="shared" si="2"/>
        <v>0</v>
      </c>
      <c r="H21" s="2">
        <f t="shared" si="2"/>
        <v>0</v>
      </c>
      <c r="I21" s="2">
        <f t="shared" si="2"/>
        <v>0</v>
      </c>
      <c r="J21" s="2">
        <f t="shared" si="2"/>
        <v>0</v>
      </c>
      <c r="K21" s="2">
        <f t="shared" si="2"/>
        <v>0</v>
      </c>
    </row>
    <row r="22" spans="1:11" ht="15.75">
      <c r="A22" s="7" t="s">
        <v>85</v>
      </c>
      <c r="B22" s="76">
        <v>0</v>
      </c>
      <c r="C22" s="2">
        <f t="shared" si="2"/>
        <v>0</v>
      </c>
      <c r="D22" s="2">
        <f t="shared" si="2"/>
        <v>0</v>
      </c>
      <c r="E22" s="2">
        <f t="shared" si="2"/>
        <v>0</v>
      </c>
      <c r="F22" s="2">
        <f t="shared" si="2"/>
        <v>0</v>
      </c>
      <c r="G22" s="2">
        <f t="shared" si="2"/>
        <v>0</v>
      </c>
      <c r="H22" s="2">
        <f t="shared" si="2"/>
        <v>0</v>
      </c>
      <c r="I22" s="2">
        <f t="shared" si="2"/>
        <v>0</v>
      </c>
      <c r="J22" s="2">
        <f t="shared" si="2"/>
        <v>0</v>
      </c>
      <c r="K22" s="2">
        <f t="shared" si="2"/>
        <v>0</v>
      </c>
    </row>
    <row r="23" spans="1:11" ht="15.75">
      <c r="A23" s="7" t="s">
        <v>13</v>
      </c>
      <c r="B23" s="76">
        <v>0</v>
      </c>
      <c r="C23" s="2">
        <f t="shared" si="2"/>
        <v>0</v>
      </c>
      <c r="D23" s="2">
        <f t="shared" si="2"/>
        <v>0</v>
      </c>
      <c r="E23" s="2">
        <f t="shared" si="2"/>
        <v>0</v>
      </c>
      <c r="F23" s="2">
        <f t="shared" si="2"/>
        <v>0</v>
      </c>
      <c r="G23" s="2">
        <f t="shared" si="2"/>
        <v>0</v>
      </c>
      <c r="H23" s="2">
        <f t="shared" si="2"/>
        <v>0</v>
      </c>
      <c r="I23" s="2">
        <f t="shared" si="2"/>
        <v>0</v>
      </c>
      <c r="J23" s="2">
        <f t="shared" si="2"/>
        <v>0</v>
      </c>
      <c r="K23" s="2">
        <f t="shared" si="2"/>
        <v>0</v>
      </c>
    </row>
    <row r="24" spans="1:11" ht="15.75">
      <c r="A24" s="79" t="s">
        <v>48</v>
      </c>
      <c r="B24" s="8" t="e">
        <f>'Initial capital &amp; Payback'!D6/'Initial capital &amp; Payback'!E6+'Initial capital &amp; Payback'!D7/'Initial capital &amp; Payback'!E7+'Initial capital &amp; Payback'!D8/'Initial capital &amp; Payback'!E8+'Initial capital &amp; Payback'!D9/'Initial capital &amp; Payback'!E9</f>
        <v>#DIV/0!</v>
      </c>
      <c r="C24" s="8" t="e">
        <f>B24</f>
        <v>#DIV/0!</v>
      </c>
      <c r="D24" s="8" t="e">
        <f>B24</f>
        <v>#DIV/0!</v>
      </c>
      <c r="E24" s="8" t="e">
        <f>B24</f>
        <v>#DIV/0!</v>
      </c>
      <c r="F24" s="8" t="e">
        <f>B24</f>
        <v>#DIV/0!</v>
      </c>
      <c r="G24" s="8" t="e">
        <f>B24</f>
        <v>#DIV/0!</v>
      </c>
      <c r="H24" s="8" t="e">
        <f>B24</f>
        <v>#DIV/0!</v>
      </c>
      <c r="I24" s="8" t="e">
        <f>B24</f>
        <v>#DIV/0!</v>
      </c>
      <c r="J24" s="8" t="e">
        <f>B24</f>
        <v>#DIV/0!</v>
      </c>
      <c r="K24" s="8" t="e">
        <f>B24</f>
        <v>#DIV/0!</v>
      </c>
    </row>
    <row r="25" spans="1:11" ht="15.75">
      <c r="A25" s="1" t="s">
        <v>14</v>
      </c>
      <c r="B25" s="2" t="e">
        <f>B12-SUM(B15:B24)</f>
        <v>#DIV/0!</v>
      </c>
      <c r="C25" s="2" t="e">
        <f aca="true" t="shared" si="5" ref="C25:K25">C12-SUM(C15:C24)</f>
        <v>#DIV/0!</v>
      </c>
      <c r="D25" s="2" t="e">
        <f t="shared" si="5"/>
        <v>#DIV/0!</v>
      </c>
      <c r="E25" s="2" t="e">
        <f t="shared" si="5"/>
        <v>#DIV/0!</v>
      </c>
      <c r="F25" s="2" t="e">
        <f t="shared" si="5"/>
        <v>#DIV/0!</v>
      </c>
      <c r="G25" s="2" t="e">
        <f t="shared" si="5"/>
        <v>#DIV/0!</v>
      </c>
      <c r="H25" s="2" t="e">
        <f t="shared" si="5"/>
        <v>#DIV/0!</v>
      </c>
      <c r="I25" s="2" t="e">
        <f t="shared" si="5"/>
        <v>#DIV/0!</v>
      </c>
      <c r="J25" s="2" t="e">
        <f t="shared" si="5"/>
        <v>#DIV/0!</v>
      </c>
      <c r="K25" s="2" t="e">
        <f t="shared" si="5"/>
        <v>#DIV/0!</v>
      </c>
    </row>
    <row r="26" spans="1:11" ht="15.75">
      <c r="A26" s="7" t="s">
        <v>15</v>
      </c>
      <c r="B26" s="78">
        <v>0</v>
      </c>
      <c r="C26" s="78">
        <v>0</v>
      </c>
      <c r="D26" s="78">
        <v>0</v>
      </c>
      <c r="E26" s="78">
        <v>0</v>
      </c>
      <c r="F26" s="78">
        <v>0</v>
      </c>
      <c r="G26" s="78">
        <v>0</v>
      </c>
      <c r="H26" s="78">
        <v>0</v>
      </c>
      <c r="I26" s="78">
        <v>0</v>
      </c>
      <c r="J26" s="78">
        <v>0</v>
      </c>
      <c r="K26" s="78">
        <v>0</v>
      </c>
    </row>
    <row r="27" spans="1:11" ht="15.75">
      <c r="A27" s="1" t="s">
        <v>16</v>
      </c>
      <c r="B27" s="2" t="e">
        <f aca="true" t="shared" si="6" ref="B27:K27">B25-B26</f>
        <v>#DIV/0!</v>
      </c>
      <c r="C27" s="2" t="e">
        <f t="shared" si="6"/>
        <v>#DIV/0!</v>
      </c>
      <c r="D27" s="2" t="e">
        <f t="shared" si="6"/>
        <v>#DIV/0!</v>
      </c>
      <c r="E27" s="2" t="e">
        <f t="shared" si="6"/>
        <v>#DIV/0!</v>
      </c>
      <c r="F27" s="2" t="e">
        <f t="shared" si="6"/>
        <v>#DIV/0!</v>
      </c>
      <c r="G27" s="2" t="e">
        <f t="shared" si="6"/>
        <v>#DIV/0!</v>
      </c>
      <c r="H27" s="2" t="e">
        <f t="shared" si="6"/>
        <v>#DIV/0!</v>
      </c>
      <c r="I27" s="2" t="e">
        <f t="shared" si="6"/>
        <v>#DIV/0!</v>
      </c>
      <c r="J27" s="2" t="e">
        <f t="shared" si="6"/>
        <v>#DIV/0!</v>
      </c>
      <c r="K27" s="2" t="e">
        <f t="shared" si="6"/>
        <v>#DIV/0!</v>
      </c>
    </row>
    <row r="28" spans="1:11" ht="15.75">
      <c r="A28" s="7" t="s">
        <v>78</v>
      </c>
      <c r="B28" s="2" t="e">
        <f aca="true" t="shared" si="7" ref="B28:K28">IF(B27&lt;0,0,B27*0.175)</f>
        <v>#DIV/0!</v>
      </c>
      <c r="C28" s="2" t="e">
        <f t="shared" si="7"/>
        <v>#DIV/0!</v>
      </c>
      <c r="D28" s="2" t="e">
        <f t="shared" si="7"/>
        <v>#DIV/0!</v>
      </c>
      <c r="E28" s="2" t="e">
        <f t="shared" si="7"/>
        <v>#DIV/0!</v>
      </c>
      <c r="F28" s="2" t="e">
        <f t="shared" si="7"/>
        <v>#DIV/0!</v>
      </c>
      <c r="G28" s="2" t="e">
        <f t="shared" si="7"/>
        <v>#DIV/0!</v>
      </c>
      <c r="H28" s="2" t="e">
        <f t="shared" si="7"/>
        <v>#DIV/0!</v>
      </c>
      <c r="I28" s="2" t="e">
        <f t="shared" si="7"/>
        <v>#DIV/0!</v>
      </c>
      <c r="J28" s="2" t="e">
        <f t="shared" si="7"/>
        <v>#DIV/0!</v>
      </c>
      <c r="K28" s="2" t="e">
        <f t="shared" si="7"/>
        <v>#DIV/0!</v>
      </c>
    </row>
    <row r="29" spans="1:11" ht="16.5" thickBot="1">
      <c r="A29" s="1" t="s">
        <v>17</v>
      </c>
      <c r="B29" s="10" t="e">
        <f aca="true" t="shared" si="8" ref="B29:K29">B27-B28</f>
        <v>#DIV/0!</v>
      </c>
      <c r="C29" s="10" t="e">
        <f t="shared" si="8"/>
        <v>#DIV/0!</v>
      </c>
      <c r="D29" s="10" t="e">
        <f t="shared" si="8"/>
        <v>#DIV/0!</v>
      </c>
      <c r="E29" s="10" t="e">
        <f t="shared" si="8"/>
        <v>#DIV/0!</v>
      </c>
      <c r="F29" s="10" t="e">
        <f t="shared" si="8"/>
        <v>#DIV/0!</v>
      </c>
      <c r="G29" s="10" t="e">
        <f t="shared" si="8"/>
        <v>#DIV/0!</v>
      </c>
      <c r="H29" s="10" t="e">
        <f t="shared" si="8"/>
        <v>#DIV/0!</v>
      </c>
      <c r="I29" s="10" t="e">
        <f t="shared" si="8"/>
        <v>#DIV/0!</v>
      </c>
      <c r="J29" s="10" t="e">
        <f t="shared" si="8"/>
        <v>#DIV/0!</v>
      </c>
      <c r="K29" s="10" t="e">
        <f t="shared" si="8"/>
        <v>#DIV/0!</v>
      </c>
    </row>
    <row r="30" ht="15.75" thickTop="1"/>
    <row r="33" ht="15.75">
      <c r="A33" s="1" t="s">
        <v>18</v>
      </c>
    </row>
    <row r="35" spans="2:11" ht="15.75" customHeight="1">
      <c r="B35" s="11">
        <v>1</v>
      </c>
      <c r="C35" s="11">
        <v>0.9</v>
      </c>
      <c r="D35" s="11">
        <v>0.8</v>
      </c>
      <c r="E35" s="11">
        <v>0.7</v>
      </c>
      <c r="F35" s="11">
        <v>0.6</v>
      </c>
      <c r="G35" s="11">
        <v>0.5</v>
      </c>
      <c r="H35" s="11">
        <v>0.4</v>
      </c>
      <c r="I35" s="11">
        <v>0.3</v>
      </c>
      <c r="J35" s="11">
        <v>0.2</v>
      </c>
      <c r="K35" s="11">
        <v>0.1</v>
      </c>
    </row>
    <row r="36" spans="2:11" ht="15">
      <c r="B36" s="12"/>
      <c r="C36" s="12"/>
      <c r="D36" s="12"/>
      <c r="E36" s="12"/>
      <c r="F36" s="12"/>
      <c r="G36" s="12"/>
      <c r="H36" s="12"/>
      <c r="I36" s="12"/>
      <c r="J36" s="12"/>
      <c r="K36" s="12"/>
    </row>
    <row r="37" spans="1:11" ht="15.75">
      <c r="A37" s="7" t="s">
        <v>79</v>
      </c>
      <c r="B37" s="81">
        <v>0</v>
      </c>
      <c r="C37" s="11">
        <f aca="true" t="shared" si="9" ref="C37:K37">B37</f>
        <v>0</v>
      </c>
      <c r="D37" s="11">
        <f t="shared" si="9"/>
        <v>0</v>
      </c>
      <c r="E37" s="11">
        <f t="shared" si="9"/>
        <v>0</v>
      </c>
      <c r="F37" s="11">
        <f t="shared" si="9"/>
        <v>0</v>
      </c>
      <c r="G37" s="11">
        <f t="shared" si="9"/>
        <v>0</v>
      </c>
      <c r="H37" s="11">
        <f t="shared" si="9"/>
        <v>0</v>
      </c>
      <c r="I37" s="11">
        <f t="shared" si="9"/>
        <v>0</v>
      </c>
      <c r="J37" s="11">
        <f t="shared" si="9"/>
        <v>0</v>
      </c>
      <c r="K37" s="11">
        <f t="shared" si="9"/>
        <v>0</v>
      </c>
    </row>
    <row r="38" spans="1:11" ht="15.75">
      <c r="A38" s="7" t="s">
        <v>87</v>
      </c>
      <c r="B38" s="6" t="e">
        <f>'P&amp;L'!B25/'P&amp;L'!B10</f>
        <v>#DIV/0!</v>
      </c>
      <c r="C38" s="6" t="e">
        <f>'P&amp;L'!C25/'P&amp;L'!C10</f>
        <v>#DIV/0!</v>
      </c>
      <c r="D38" s="6" t="e">
        <f>'P&amp;L'!D25/'P&amp;L'!D10</f>
        <v>#DIV/0!</v>
      </c>
      <c r="E38" s="6" t="e">
        <f>'P&amp;L'!E25/'P&amp;L'!E10</f>
        <v>#DIV/0!</v>
      </c>
      <c r="F38" s="6" t="e">
        <f>'P&amp;L'!F25/'P&amp;L'!F10</f>
        <v>#DIV/0!</v>
      </c>
      <c r="G38" s="6" t="e">
        <f>'P&amp;L'!G25/'P&amp;L'!G10</f>
        <v>#DIV/0!</v>
      </c>
      <c r="H38" s="6" t="e">
        <f>'P&amp;L'!H25/'P&amp;L'!H10</f>
        <v>#DIV/0!</v>
      </c>
      <c r="I38" s="6" t="e">
        <f>'P&amp;L'!I25/'P&amp;L'!I10</f>
        <v>#DIV/0!</v>
      </c>
      <c r="J38" s="6" t="e">
        <f>'P&amp;L'!J25/'P&amp;L'!J10</f>
        <v>#DIV/0!</v>
      </c>
      <c r="K38" s="6" t="e">
        <f>'P&amp;L'!K25/'P&amp;L'!K10</f>
        <v>#DIV/0!</v>
      </c>
    </row>
    <row r="39" spans="1:11" ht="15.75">
      <c r="A39" s="7" t="s">
        <v>80</v>
      </c>
      <c r="B39" s="6" t="e">
        <f>B27/'BS'!C40</f>
        <v>#DIV/0!</v>
      </c>
      <c r="C39" s="6" t="e">
        <f>C27/'BS'!D40</f>
        <v>#DIV/0!</v>
      </c>
      <c r="D39" s="6" t="e">
        <f>D27/'BS'!E40</f>
        <v>#DIV/0!</v>
      </c>
      <c r="E39" s="6" t="e">
        <f>E27/'BS'!F40</f>
        <v>#DIV/0!</v>
      </c>
      <c r="F39" s="6" t="e">
        <f>F27/'BS'!G40</f>
        <v>#DIV/0!</v>
      </c>
      <c r="G39" s="6" t="e">
        <f>G27/'BS'!H40</f>
        <v>#DIV/0!</v>
      </c>
      <c r="H39" s="6" t="e">
        <f>H27/'BS'!I40</f>
        <v>#DIV/0!</v>
      </c>
      <c r="I39" s="6" t="e">
        <f>I27/'BS'!J40</f>
        <v>#DIV/0!</v>
      </c>
      <c r="J39" s="6" t="e">
        <f>J27/'BS'!K40</f>
        <v>#DIV/0!</v>
      </c>
      <c r="K39" s="6" t="e">
        <f>K27/'BS'!L40</f>
        <v>#DIV/0!</v>
      </c>
    </row>
    <row r="40" spans="1:11" ht="15.75">
      <c r="A40" s="7" t="s">
        <v>19</v>
      </c>
      <c r="B40" s="6" t="e">
        <f>B29/SUM('BS'!C37:C38)</f>
        <v>#DIV/0!</v>
      </c>
      <c r="C40" s="6" t="e">
        <f>C29/SUM('BS'!D37:D38)</f>
        <v>#DIV/0!</v>
      </c>
      <c r="D40" s="6" t="e">
        <f>D29/SUM('BS'!E37:E38)</f>
        <v>#DIV/0!</v>
      </c>
      <c r="E40" s="6" t="e">
        <f>E29/SUM('BS'!F37:F38)</f>
        <v>#DIV/0!</v>
      </c>
      <c r="F40" s="6" t="e">
        <f>F29/SUM('BS'!G37:G38)</f>
        <v>#DIV/0!</v>
      </c>
      <c r="G40" s="6" t="e">
        <f>G29/SUM('BS'!H37:H38)</f>
        <v>#DIV/0!</v>
      </c>
      <c r="H40" s="6" t="e">
        <f>H29/SUM('BS'!I37:I38)</f>
        <v>#DIV/0!</v>
      </c>
      <c r="I40" s="6" t="e">
        <f>I29/SUM('BS'!J37:J38)</f>
        <v>#DIV/0!</v>
      </c>
      <c r="J40" s="6" t="e">
        <f>J29/SUM('BS'!K37:K38)</f>
        <v>#DIV/0!</v>
      </c>
      <c r="K40" s="6" t="e">
        <f>K29/SUM('BS'!L37:L38)</f>
        <v>#DIV/0!</v>
      </c>
    </row>
    <row r="41" spans="1:11" ht="15.75">
      <c r="A41" s="7" t="s">
        <v>20</v>
      </c>
      <c r="B41" s="81">
        <v>0</v>
      </c>
      <c r="C41" s="11">
        <f aca="true" t="shared" si="10" ref="C41:K41">B41</f>
        <v>0</v>
      </c>
      <c r="D41" s="11">
        <f t="shared" si="10"/>
        <v>0</v>
      </c>
      <c r="E41" s="11">
        <f t="shared" si="10"/>
        <v>0</v>
      </c>
      <c r="F41" s="11">
        <f t="shared" si="10"/>
        <v>0</v>
      </c>
      <c r="G41" s="11">
        <f t="shared" si="10"/>
        <v>0</v>
      </c>
      <c r="H41" s="11">
        <f t="shared" si="10"/>
        <v>0</v>
      </c>
      <c r="I41" s="11">
        <f t="shared" si="10"/>
        <v>0</v>
      </c>
      <c r="J41" s="11">
        <f t="shared" si="10"/>
        <v>0</v>
      </c>
      <c r="K41" s="11">
        <f t="shared" si="10"/>
        <v>0</v>
      </c>
    </row>
    <row r="43" spans="1:11" ht="15.75">
      <c r="A43" s="7" t="s">
        <v>21</v>
      </c>
      <c r="B43" s="2" t="e">
        <f>IF('BS'!C39&lt;0,0,'BS'!C39*'P&amp;L'!B41)</f>
        <v>#DIV/0!</v>
      </c>
      <c r="C43" s="2" t="e">
        <f>IF('BS'!D39&lt;0,0,'BS'!D39*'P&amp;L'!C41)</f>
        <v>#DIV/0!</v>
      </c>
      <c r="D43" s="2" t="e">
        <f>IF('BS'!E39&lt;0,0,'BS'!E39*'P&amp;L'!D41)</f>
        <v>#DIV/0!</v>
      </c>
      <c r="E43" s="2" t="e">
        <f>IF('BS'!F39&lt;0,0,'BS'!F39*'P&amp;L'!E41)</f>
        <v>#DIV/0!</v>
      </c>
      <c r="F43" s="2" t="e">
        <f>IF('BS'!G39&lt;0,0,'BS'!G39*'P&amp;L'!F41)</f>
        <v>#DIV/0!</v>
      </c>
      <c r="G43" s="2" t="e">
        <f>IF('BS'!H39&lt;0,0,'BS'!H39*'P&amp;L'!G41)</f>
        <v>#DIV/0!</v>
      </c>
      <c r="H43" s="2" t="e">
        <f>IF('BS'!I39&lt;0,0,'BS'!I39*'P&amp;L'!H41)</f>
        <v>#DIV/0!</v>
      </c>
      <c r="I43" s="2" t="e">
        <f>IF('BS'!J39&lt;0,0,'BS'!J39*'P&amp;L'!I41)</f>
        <v>#DIV/0!</v>
      </c>
      <c r="J43" s="2" t="e">
        <f>IF('BS'!K39&lt;0,0,'BS'!K39*'P&amp;L'!J41)</f>
        <v>#DIV/0!</v>
      </c>
      <c r="K43" s="2" t="e">
        <f>IF('BS'!L39&lt;0,0,'BS'!L39*'P&amp;L'!K41)</f>
        <v>#DIV/0!</v>
      </c>
    </row>
    <row r="45" spans="2:11" ht="15" hidden="1">
      <c r="B45" s="2" t="e">
        <f aca="true" t="shared" si="11" ref="B45:K45">B26-B43</f>
        <v>#DIV/0!</v>
      </c>
      <c r="C45" s="2" t="e">
        <f t="shared" si="11"/>
        <v>#DIV/0!</v>
      </c>
      <c r="D45" s="2" t="e">
        <f t="shared" si="11"/>
        <v>#DIV/0!</v>
      </c>
      <c r="E45" s="2" t="e">
        <f t="shared" si="11"/>
        <v>#DIV/0!</v>
      </c>
      <c r="F45" s="2" t="e">
        <f t="shared" si="11"/>
        <v>#DIV/0!</v>
      </c>
      <c r="G45" s="2" t="e">
        <f t="shared" si="11"/>
        <v>#DIV/0!</v>
      </c>
      <c r="H45" s="2" t="e">
        <f t="shared" si="11"/>
        <v>#DIV/0!</v>
      </c>
      <c r="I45" s="2" t="e">
        <f t="shared" si="11"/>
        <v>#DIV/0!</v>
      </c>
      <c r="J45" s="2" t="e">
        <f t="shared" si="11"/>
        <v>#DIV/0!</v>
      </c>
      <c r="K45" s="2" t="e">
        <f t="shared" si="11"/>
        <v>#DIV/0!</v>
      </c>
    </row>
  </sheetData>
  <sheetProtection/>
  <protectedRanges>
    <protectedRange sqref="B7:B9 B15:B17 B20:B22 B23 B26:K26 B37 B41" name="範圍1"/>
  </protectedRanges>
  <mergeCells count="1">
    <mergeCell ref="B4:K4"/>
  </mergeCells>
  <printOptions headings="1"/>
  <pageMargins left="0.4330708661417323" right="0.31496062992125984" top="0.4330708661417323" bottom="0.4330708661417323" header="0.2755905511811024" footer="0.275590551181102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N43"/>
  <sheetViews>
    <sheetView zoomScale="75" zoomScaleNormal="75" zoomScalePageLayoutView="0" workbookViewId="0" topLeftCell="A1">
      <selection activeCell="A3" sqref="A3"/>
    </sheetView>
  </sheetViews>
  <sheetFormatPr defaultColWidth="9.00390625" defaultRowHeight="16.5"/>
  <cols>
    <col min="1" max="1" width="25.50390625" style="50" bestFit="1" customWidth="1"/>
    <col min="2" max="2" width="5.875" style="48" customWidth="1"/>
    <col min="3" max="3" width="7.50390625" style="49" bestFit="1" customWidth="1"/>
    <col min="4" max="4" width="11.50390625" style="44" customWidth="1"/>
    <col min="5" max="14" width="11.625" style="44" customWidth="1"/>
    <col min="15" max="16384" width="9.00390625" style="49" customWidth="1"/>
  </cols>
  <sheetData>
    <row r="1" spans="1:6" ht="15.75">
      <c r="A1" s="39" t="s">
        <v>94</v>
      </c>
      <c r="F1" s="86"/>
    </row>
    <row r="2" spans="1:6" ht="15.75">
      <c r="A2" s="39" t="s">
        <v>52</v>
      </c>
      <c r="F2" s="5" t="s">
        <v>74</v>
      </c>
    </row>
    <row r="3" spans="1:6" ht="15.75">
      <c r="A3" s="39"/>
      <c r="E3" s="99" t="s">
        <v>65</v>
      </c>
      <c r="F3" s="87">
        <v>17</v>
      </c>
    </row>
    <row r="4" ht="15">
      <c r="F4" s="86"/>
    </row>
    <row r="5" spans="1:6" ht="15.75">
      <c r="A5" s="62" t="s">
        <v>50</v>
      </c>
      <c r="F5" s="87">
        <v>18</v>
      </c>
    </row>
    <row r="6" spans="1:6" ht="15.75">
      <c r="A6" s="28" t="s">
        <v>56</v>
      </c>
      <c r="D6" s="92">
        <v>0</v>
      </c>
      <c r="E6" s="93">
        <v>0</v>
      </c>
      <c r="F6" s="86"/>
    </row>
    <row r="7" spans="1:6" ht="15.75">
      <c r="A7" s="28" t="s">
        <v>57</v>
      </c>
      <c r="D7" s="94">
        <v>0</v>
      </c>
      <c r="E7" s="93">
        <v>0</v>
      </c>
      <c r="F7" s="86"/>
    </row>
    <row r="8" spans="1:6" ht="15.75">
      <c r="A8" s="28" t="s">
        <v>58</v>
      </c>
      <c r="D8" s="94">
        <v>0</v>
      </c>
      <c r="E8" s="93">
        <v>0</v>
      </c>
      <c r="F8" s="86"/>
    </row>
    <row r="9" spans="1:6" ht="15.75">
      <c r="A9" s="28" t="s">
        <v>59</v>
      </c>
      <c r="D9" s="94">
        <v>0</v>
      </c>
      <c r="E9" s="93">
        <v>0</v>
      </c>
      <c r="F9" s="86"/>
    </row>
    <row r="10" spans="1:6" ht="15.75">
      <c r="A10" s="28" t="s">
        <v>60</v>
      </c>
      <c r="D10" s="94">
        <v>0</v>
      </c>
      <c r="E10" s="75"/>
      <c r="F10" s="86"/>
    </row>
    <row r="11" spans="1:6" ht="15.75">
      <c r="A11" s="28" t="s">
        <v>61</v>
      </c>
      <c r="D11" s="95">
        <v>0</v>
      </c>
      <c r="E11" s="75"/>
      <c r="F11" s="86"/>
    </row>
    <row r="12" spans="1:6" ht="15">
      <c r="A12" s="51"/>
      <c r="D12" s="66">
        <f>SUM(D6:D11)</f>
        <v>0</v>
      </c>
      <c r="F12" s="86"/>
    </row>
    <row r="13" spans="1:6" ht="15">
      <c r="A13" s="51"/>
      <c r="D13" s="66"/>
      <c r="F13" s="86"/>
    </row>
    <row r="14" spans="1:6" ht="15.75">
      <c r="A14" s="59" t="s">
        <v>67</v>
      </c>
      <c r="D14" s="66"/>
      <c r="F14" s="86"/>
    </row>
    <row r="15" spans="1:6" ht="15.75">
      <c r="A15" s="7" t="s">
        <v>11</v>
      </c>
      <c r="D15" s="66">
        <f>'P&amp;L'!B20</f>
        <v>0</v>
      </c>
      <c r="F15" s="86"/>
    </row>
    <row r="16" spans="1:6" ht="15.75">
      <c r="A16" s="7" t="s">
        <v>12</v>
      </c>
      <c r="D16" s="66">
        <f>'P&amp;L'!B21</f>
        <v>0</v>
      </c>
      <c r="F16" s="86"/>
    </row>
    <row r="17" spans="1:6" ht="15.75">
      <c r="A17" s="7" t="s">
        <v>85</v>
      </c>
      <c r="D17" s="66">
        <f>'P&amp;L'!B22</f>
        <v>0</v>
      </c>
      <c r="F17" s="86"/>
    </row>
    <row r="18" spans="1:6" ht="15.75">
      <c r="A18" s="60" t="s">
        <v>13</v>
      </c>
      <c r="D18" s="67">
        <f>'P&amp;L'!B23</f>
        <v>0</v>
      </c>
      <c r="F18" s="86"/>
    </row>
    <row r="19" spans="1:6" ht="15.75">
      <c r="A19" s="7"/>
      <c r="D19" s="68"/>
      <c r="F19" s="86"/>
    </row>
    <row r="20" spans="1:6" ht="15.75">
      <c r="A20" s="7"/>
      <c r="D20" s="69">
        <f>SUM(D12,D15:D18)</f>
        <v>0</v>
      </c>
      <c r="F20" s="86"/>
    </row>
    <row r="21" spans="1:6" ht="15">
      <c r="A21" s="41"/>
      <c r="D21" s="45"/>
      <c r="F21" s="86"/>
    </row>
    <row r="22" spans="1:6" ht="15.75">
      <c r="A22" s="62" t="s">
        <v>81</v>
      </c>
      <c r="D22" s="46"/>
      <c r="F22" s="87">
        <v>19</v>
      </c>
    </row>
    <row r="23" spans="1:6" ht="15.75">
      <c r="A23" s="63" t="s">
        <v>82</v>
      </c>
      <c r="B23" s="96">
        <v>0</v>
      </c>
      <c r="C23" s="42" t="s">
        <v>53</v>
      </c>
      <c r="D23" s="65">
        <f>'P&amp;L'!B10*(1-'P&amp;L'!B37)*'Initial capital &amp; Payback'!B23/365</f>
        <v>0</v>
      </c>
      <c r="F23" s="87">
        <v>20</v>
      </c>
    </row>
    <row r="24" spans="1:6" ht="15.75">
      <c r="A24" s="64" t="s">
        <v>51</v>
      </c>
      <c r="B24" s="96">
        <v>0</v>
      </c>
      <c r="C24" s="42" t="s">
        <v>54</v>
      </c>
      <c r="D24" s="61">
        <f>('P&amp;L'!B15+'P&amp;L'!B16+'P&amp;L'!B17+'P&amp;L'!B18)/12*B24</f>
        <v>0</v>
      </c>
      <c r="F24" s="86"/>
    </row>
    <row r="25" spans="4:6" ht="15">
      <c r="D25" s="45"/>
      <c r="F25" s="86"/>
    </row>
    <row r="26" spans="1:6" ht="16.5" thickBot="1">
      <c r="A26" s="88" t="s">
        <v>84</v>
      </c>
      <c r="D26" s="53">
        <f>SUM(D20,D23:D24)</f>
        <v>0</v>
      </c>
      <c r="F26" s="87">
        <v>21</v>
      </c>
    </row>
    <row r="27" spans="1:6" ht="16.5" thickTop="1">
      <c r="A27" s="43"/>
      <c r="D27" s="46"/>
      <c r="F27" s="86"/>
    </row>
    <row r="28" spans="1:6" ht="15.75">
      <c r="A28" s="43"/>
      <c r="D28" s="46"/>
      <c r="F28" s="86"/>
    </row>
    <row r="29" spans="1:6" ht="15.75">
      <c r="A29" s="40" t="s">
        <v>46</v>
      </c>
      <c r="D29" s="45"/>
      <c r="F29" s="87">
        <v>22</v>
      </c>
    </row>
    <row r="30" spans="1:4" ht="15">
      <c r="A30" s="49"/>
      <c r="D30" s="45"/>
    </row>
    <row r="31" spans="4:14" ht="15">
      <c r="D31" s="45"/>
      <c r="E31" s="72">
        <v>1</v>
      </c>
      <c r="F31" s="72">
        <v>0.9</v>
      </c>
      <c r="G31" s="72">
        <v>0.8</v>
      </c>
      <c r="H31" s="72">
        <v>0.7</v>
      </c>
      <c r="I31" s="72">
        <v>0.6</v>
      </c>
      <c r="J31" s="72">
        <v>0.5</v>
      </c>
      <c r="K31" s="72">
        <v>0.4</v>
      </c>
      <c r="L31" s="72">
        <v>0.3</v>
      </c>
      <c r="M31" s="72">
        <v>0.2</v>
      </c>
      <c r="N31" s="72">
        <v>0.1</v>
      </c>
    </row>
    <row r="32" ht="15">
      <c r="D32" s="45"/>
    </row>
    <row r="33" spans="1:14" ht="15.75">
      <c r="A33" s="43" t="s">
        <v>84</v>
      </c>
      <c r="D33" s="45"/>
      <c r="E33" s="52">
        <f>D26</f>
        <v>0</v>
      </c>
      <c r="F33" s="52">
        <f>D26</f>
        <v>0</v>
      </c>
      <c r="G33" s="52">
        <f>D26</f>
        <v>0</v>
      </c>
      <c r="H33" s="52">
        <f>D26</f>
        <v>0</v>
      </c>
      <c r="I33" s="52">
        <f>D26</f>
        <v>0</v>
      </c>
      <c r="J33" s="52">
        <f>D26</f>
        <v>0</v>
      </c>
      <c r="K33" s="52">
        <f>D26</f>
        <v>0</v>
      </c>
      <c r="L33" s="52">
        <f>D26</f>
        <v>0</v>
      </c>
      <c r="M33" s="52">
        <f>D26</f>
        <v>0</v>
      </c>
      <c r="N33" s="52">
        <f>D26</f>
        <v>0</v>
      </c>
    </row>
    <row r="34" spans="4:14" ht="15">
      <c r="D34" s="45"/>
      <c r="E34" s="52"/>
      <c r="F34" s="52"/>
      <c r="G34" s="52"/>
      <c r="H34" s="52"/>
      <c r="I34" s="52"/>
      <c r="J34" s="52"/>
      <c r="K34" s="52"/>
      <c r="L34" s="52"/>
      <c r="M34" s="52"/>
      <c r="N34" s="52"/>
    </row>
    <row r="35" spans="1:14" ht="15.75">
      <c r="A35" s="43" t="s">
        <v>47</v>
      </c>
      <c r="D35" s="45"/>
      <c r="E35" s="52" t="e">
        <f>'P&amp;L'!B29</f>
        <v>#DIV/0!</v>
      </c>
      <c r="F35" s="52" t="e">
        <f>'P&amp;L'!C29</f>
        <v>#DIV/0!</v>
      </c>
      <c r="G35" s="52" t="e">
        <f>'P&amp;L'!D29</f>
        <v>#DIV/0!</v>
      </c>
      <c r="H35" s="52" t="e">
        <f>'P&amp;L'!E29</f>
        <v>#DIV/0!</v>
      </c>
      <c r="I35" s="52" t="e">
        <f>'P&amp;L'!F29</f>
        <v>#DIV/0!</v>
      </c>
      <c r="J35" s="52" t="e">
        <f>'P&amp;L'!G29</f>
        <v>#DIV/0!</v>
      </c>
      <c r="K35" s="52" t="e">
        <f>'P&amp;L'!H29</f>
        <v>#DIV/0!</v>
      </c>
      <c r="L35" s="52" t="e">
        <f>'P&amp;L'!I29</f>
        <v>#DIV/0!</v>
      </c>
      <c r="M35" s="52" t="e">
        <f>'P&amp;L'!J29</f>
        <v>#DIV/0!</v>
      </c>
      <c r="N35" s="52" t="e">
        <f>'P&amp;L'!K29</f>
        <v>#DIV/0!</v>
      </c>
    </row>
    <row r="36" spans="1:14" ht="15.75">
      <c r="A36" s="43" t="s">
        <v>48</v>
      </c>
      <c r="D36" s="45"/>
      <c r="E36" s="52" t="e">
        <f>'P&amp;L'!B24</f>
        <v>#DIV/0!</v>
      </c>
      <c r="F36" s="52" t="e">
        <f>'P&amp;L'!C24</f>
        <v>#DIV/0!</v>
      </c>
      <c r="G36" s="52" t="e">
        <f>'P&amp;L'!D24</f>
        <v>#DIV/0!</v>
      </c>
      <c r="H36" s="52" t="e">
        <f>'P&amp;L'!E24</f>
        <v>#DIV/0!</v>
      </c>
      <c r="I36" s="52" t="e">
        <f>'P&amp;L'!F24</f>
        <v>#DIV/0!</v>
      </c>
      <c r="J36" s="52" t="e">
        <f>'P&amp;L'!G24</f>
        <v>#DIV/0!</v>
      </c>
      <c r="K36" s="52" t="e">
        <f>'P&amp;L'!H24</f>
        <v>#DIV/0!</v>
      </c>
      <c r="L36" s="52" t="e">
        <f>'P&amp;L'!I24</f>
        <v>#DIV/0!</v>
      </c>
      <c r="M36" s="52" t="e">
        <f>'P&amp;L'!J24</f>
        <v>#DIV/0!</v>
      </c>
      <c r="N36" s="52" t="e">
        <f>'P&amp;L'!K24</f>
        <v>#DIV/0!</v>
      </c>
    </row>
    <row r="37" spans="4:14" ht="15">
      <c r="D37" s="46"/>
      <c r="E37" s="73"/>
      <c r="F37" s="73"/>
      <c r="G37" s="73"/>
      <c r="H37" s="73"/>
      <c r="I37" s="73"/>
      <c r="J37" s="73"/>
      <c r="K37" s="73"/>
      <c r="L37" s="73"/>
      <c r="M37" s="73"/>
      <c r="N37" s="73"/>
    </row>
    <row r="38" spans="4:14" ht="15">
      <c r="D38" s="45"/>
      <c r="E38" s="52" t="e">
        <f>SUM(E35:E37)</f>
        <v>#DIV/0!</v>
      </c>
      <c r="F38" s="52" t="e">
        <f aca="true" t="shared" si="0" ref="F38:K38">SUM(F35:F37)</f>
        <v>#DIV/0!</v>
      </c>
      <c r="G38" s="52" t="e">
        <f t="shared" si="0"/>
        <v>#DIV/0!</v>
      </c>
      <c r="H38" s="52" t="e">
        <f t="shared" si="0"/>
        <v>#DIV/0!</v>
      </c>
      <c r="I38" s="52" t="e">
        <f t="shared" si="0"/>
        <v>#DIV/0!</v>
      </c>
      <c r="J38" s="52" t="e">
        <f t="shared" si="0"/>
        <v>#DIV/0!</v>
      </c>
      <c r="K38" s="52" t="e">
        <f t="shared" si="0"/>
        <v>#DIV/0!</v>
      </c>
      <c r="L38" s="52" t="e">
        <f>SUM(L35:L37)</f>
        <v>#DIV/0!</v>
      </c>
      <c r="M38" s="52" t="e">
        <f>SUM(M35:M37)</f>
        <v>#DIV/0!</v>
      </c>
      <c r="N38" s="52" t="e">
        <f>SUM(N35:N37)</f>
        <v>#DIV/0!</v>
      </c>
    </row>
    <row r="39" spans="4:11" ht="15">
      <c r="D39" s="45"/>
      <c r="E39" s="45"/>
      <c r="F39" s="45"/>
      <c r="G39" s="45"/>
      <c r="H39" s="45"/>
      <c r="I39" s="45"/>
      <c r="J39" s="45"/>
      <c r="K39" s="45"/>
    </row>
    <row r="40" spans="1:14" ht="15.75">
      <c r="A40" s="43" t="s">
        <v>55</v>
      </c>
      <c r="D40" s="47"/>
      <c r="E40" s="74" t="e">
        <f>E33/E38</f>
        <v>#DIV/0!</v>
      </c>
      <c r="F40" s="74" t="e">
        <f aca="true" t="shared" si="1" ref="F40:N40">F33/F38</f>
        <v>#DIV/0!</v>
      </c>
      <c r="G40" s="74" t="e">
        <f t="shared" si="1"/>
        <v>#DIV/0!</v>
      </c>
      <c r="H40" s="74" t="e">
        <f t="shared" si="1"/>
        <v>#DIV/0!</v>
      </c>
      <c r="I40" s="74" t="e">
        <f t="shared" si="1"/>
        <v>#DIV/0!</v>
      </c>
      <c r="J40" s="74" t="e">
        <f t="shared" si="1"/>
        <v>#DIV/0!</v>
      </c>
      <c r="K40" s="74" t="e">
        <f t="shared" si="1"/>
        <v>#DIV/0!</v>
      </c>
      <c r="L40" s="74" t="e">
        <f t="shared" si="1"/>
        <v>#DIV/0!</v>
      </c>
      <c r="M40" s="74" t="e">
        <f t="shared" si="1"/>
        <v>#DIV/0!</v>
      </c>
      <c r="N40" s="74" t="e">
        <f t="shared" si="1"/>
        <v>#DIV/0!</v>
      </c>
    </row>
    <row r="41" ht="15">
      <c r="D41" s="45"/>
    </row>
    <row r="42" ht="15">
      <c r="D42" s="45"/>
    </row>
    <row r="43" ht="15">
      <c r="D43" s="45"/>
    </row>
  </sheetData>
  <sheetProtection/>
  <protectedRanges>
    <protectedRange sqref="D6:D11 E6:E9 B23:B24" name="範圍1"/>
  </protectedRanges>
  <printOptions headings="1"/>
  <pageMargins left="0.25" right="0.25" top="0.74" bottom="0.5905511811023623" header="0.5118110236220472" footer="0.5118110236220472"/>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L50"/>
  <sheetViews>
    <sheetView zoomScale="75" zoomScaleNormal="75" zoomScalePageLayoutView="0" workbookViewId="0" topLeftCell="A1">
      <selection activeCell="A3" sqref="A3"/>
    </sheetView>
  </sheetViews>
  <sheetFormatPr defaultColWidth="9.00390625" defaultRowHeight="16.5"/>
  <cols>
    <col min="1" max="1" width="28.25390625" style="51" customWidth="1"/>
    <col min="2" max="2" width="13.75390625" style="14" customWidth="1"/>
    <col min="3" max="7" width="12.625" style="14" customWidth="1"/>
    <col min="8" max="12" width="13.625" style="14" customWidth="1"/>
    <col min="13" max="16384" width="9.00390625" style="15" customWidth="1"/>
  </cols>
  <sheetData>
    <row r="1" spans="1:2" ht="15.75">
      <c r="A1" s="13" t="s">
        <v>95</v>
      </c>
      <c r="B1" s="82"/>
    </row>
    <row r="2" spans="1:2" ht="15.75">
      <c r="A2" s="13" t="s">
        <v>22</v>
      </c>
      <c r="B2" s="82"/>
    </row>
    <row r="3" spans="1:2" ht="15">
      <c r="A3" s="54"/>
      <c r="B3" s="82"/>
    </row>
    <row r="4" spans="2:12" ht="15.75">
      <c r="B4" s="83"/>
      <c r="C4" s="16">
        <v>1</v>
      </c>
      <c r="D4" s="16">
        <v>0.9</v>
      </c>
      <c r="E4" s="16">
        <v>0.8</v>
      </c>
      <c r="F4" s="16">
        <v>0.7</v>
      </c>
      <c r="G4" s="16">
        <v>0.6</v>
      </c>
      <c r="H4" s="16">
        <v>0.5</v>
      </c>
      <c r="I4" s="16">
        <v>0.4</v>
      </c>
      <c r="J4" s="16">
        <v>0.3</v>
      </c>
      <c r="K4" s="16">
        <v>0.2</v>
      </c>
      <c r="L4" s="16">
        <v>0.1</v>
      </c>
    </row>
    <row r="5" spans="2:12" ht="15">
      <c r="B5" s="82"/>
      <c r="C5" s="16"/>
      <c r="D5" s="16"/>
      <c r="E5" s="16"/>
      <c r="F5" s="16"/>
      <c r="G5" s="16"/>
      <c r="H5" s="16"/>
      <c r="I5" s="16"/>
      <c r="J5" s="16"/>
      <c r="K5" s="16"/>
      <c r="L5" s="16"/>
    </row>
    <row r="6" spans="1:3" ht="15.75">
      <c r="A6" s="13" t="s">
        <v>23</v>
      </c>
      <c r="B6" s="82"/>
      <c r="C6" s="17"/>
    </row>
    <row r="7" spans="1:12" ht="15.75">
      <c r="A7" s="51" t="s">
        <v>24</v>
      </c>
      <c r="C7" s="25" t="e">
        <f>'Initial capital &amp; Payback'!D6-'Initial capital &amp; Payback'!D6/'Initial capital &amp; Payback'!E6</f>
        <v>#DIV/0!</v>
      </c>
      <c r="D7" s="18" t="e">
        <f aca="true" t="shared" si="0" ref="D7:L12">C7</f>
        <v>#DIV/0!</v>
      </c>
      <c r="E7" s="18" t="e">
        <f t="shared" si="0"/>
        <v>#DIV/0!</v>
      </c>
      <c r="F7" s="18" t="e">
        <f t="shared" si="0"/>
        <v>#DIV/0!</v>
      </c>
      <c r="G7" s="18" t="e">
        <f t="shared" si="0"/>
        <v>#DIV/0!</v>
      </c>
      <c r="H7" s="18" t="e">
        <f t="shared" si="0"/>
        <v>#DIV/0!</v>
      </c>
      <c r="I7" s="18" t="e">
        <f t="shared" si="0"/>
        <v>#DIV/0!</v>
      </c>
      <c r="J7" s="18" t="e">
        <f t="shared" si="0"/>
        <v>#DIV/0!</v>
      </c>
      <c r="K7" s="18" t="e">
        <f t="shared" si="0"/>
        <v>#DIV/0!</v>
      </c>
      <c r="L7" s="19" t="e">
        <f t="shared" si="0"/>
        <v>#DIV/0!</v>
      </c>
    </row>
    <row r="8" spans="1:12" ht="15.75">
      <c r="A8" s="51" t="s">
        <v>25</v>
      </c>
      <c r="C8" s="26" t="e">
        <f>'Initial capital &amp; Payback'!D7-'Initial capital &amp; Payback'!D7/'Initial capital &amp; Payback'!E7</f>
        <v>#DIV/0!</v>
      </c>
      <c r="D8" s="20" t="e">
        <f t="shared" si="0"/>
        <v>#DIV/0!</v>
      </c>
      <c r="E8" s="20" t="e">
        <f t="shared" si="0"/>
        <v>#DIV/0!</v>
      </c>
      <c r="F8" s="20" t="e">
        <f t="shared" si="0"/>
        <v>#DIV/0!</v>
      </c>
      <c r="G8" s="20" t="e">
        <f t="shared" si="0"/>
        <v>#DIV/0!</v>
      </c>
      <c r="H8" s="20" t="e">
        <f t="shared" si="0"/>
        <v>#DIV/0!</v>
      </c>
      <c r="I8" s="20" t="e">
        <f t="shared" si="0"/>
        <v>#DIV/0!</v>
      </c>
      <c r="J8" s="20" t="e">
        <f t="shared" si="0"/>
        <v>#DIV/0!</v>
      </c>
      <c r="K8" s="20" t="e">
        <f t="shared" si="0"/>
        <v>#DIV/0!</v>
      </c>
      <c r="L8" s="21" t="e">
        <f t="shared" si="0"/>
        <v>#DIV/0!</v>
      </c>
    </row>
    <row r="9" spans="1:12" ht="15.75">
      <c r="A9" s="51" t="s">
        <v>26</v>
      </c>
      <c r="C9" s="26" t="e">
        <f>'Initial capital &amp; Payback'!D8-'Initial capital &amp; Payback'!D8/'Initial capital &amp; Payback'!E8</f>
        <v>#DIV/0!</v>
      </c>
      <c r="D9" s="20" t="e">
        <f t="shared" si="0"/>
        <v>#DIV/0!</v>
      </c>
      <c r="E9" s="20" t="e">
        <f t="shared" si="0"/>
        <v>#DIV/0!</v>
      </c>
      <c r="F9" s="20" t="e">
        <f t="shared" si="0"/>
        <v>#DIV/0!</v>
      </c>
      <c r="G9" s="20" t="e">
        <f t="shared" si="0"/>
        <v>#DIV/0!</v>
      </c>
      <c r="H9" s="20" t="e">
        <f t="shared" si="0"/>
        <v>#DIV/0!</v>
      </c>
      <c r="I9" s="20" t="e">
        <f t="shared" si="0"/>
        <v>#DIV/0!</v>
      </c>
      <c r="J9" s="20" t="e">
        <f t="shared" si="0"/>
        <v>#DIV/0!</v>
      </c>
      <c r="K9" s="20" t="e">
        <f t="shared" si="0"/>
        <v>#DIV/0!</v>
      </c>
      <c r="L9" s="21" t="e">
        <f t="shared" si="0"/>
        <v>#DIV/0!</v>
      </c>
    </row>
    <row r="10" spans="1:12" ht="15.75">
      <c r="A10" s="51" t="s">
        <v>27</v>
      </c>
      <c r="C10" s="26" t="e">
        <f>'Initial capital &amp; Payback'!D9-'Initial capital &amp; Payback'!D9/'Initial capital &amp; Payback'!E9</f>
        <v>#DIV/0!</v>
      </c>
      <c r="D10" s="20" t="e">
        <f t="shared" si="0"/>
        <v>#DIV/0!</v>
      </c>
      <c r="E10" s="20" t="e">
        <f t="shared" si="0"/>
        <v>#DIV/0!</v>
      </c>
      <c r="F10" s="20" t="e">
        <f t="shared" si="0"/>
        <v>#DIV/0!</v>
      </c>
      <c r="G10" s="20" t="e">
        <f t="shared" si="0"/>
        <v>#DIV/0!</v>
      </c>
      <c r="H10" s="20" t="e">
        <f t="shared" si="0"/>
        <v>#DIV/0!</v>
      </c>
      <c r="I10" s="20" t="e">
        <f t="shared" si="0"/>
        <v>#DIV/0!</v>
      </c>
      <c r="J10" s="20" t="e">
        <f t="shared" si="0"/>
        <v>#DIV/0!</v>
      </c>
      <c r="K10" s="20" t="e">
        <f t="shared" si="0"/>
        <v>#DIV/0!</v>
      </c>
      <c r="L10" s="21" t="e">
        <f t="shared" si="0"/>
        <v>#DIV/0!</v>
      </c>
    </row>
    <row r="11" spans="1:12" ht="15.75">
      <c r="A11" s="51" t="s">
        <v>28</v>
      </c>
      <c r="C11" s="26">
        <f>'Initial capital &amp; Payback'!D10</f>
        <v>0</v>
      </c>
      <c r="D11" s="20">
        <f t="shared" si="0"/>
        <v>0</v>
      </c>
      <c r="E11" s="20">
        <f t="shared" si="0"/>
        <v>0</v>
      </c>
      <c r="F11" s="20">
        <f t="shared" si="0"/>
        <v>0</v>
      </c>
      <c r="G11" s="20">
        <f t="shared" si="0"/>
        <v>0</v>
      </c>
      <c r="H11" s="20">
        <f t="shared" si="0"/>
        <v>0</v>
      </c>
      <c r="I11" s="20">
        <f t="shared" si="0"/>
        <v>0</v>
      </c>
      <c r="J11" s="20">
        <f t="shared" si="0"/>
        <v>0</v>
      </c>
      <c r="K11" s="20">
        <f t="shared" si="0"/>
        <v>0</v>
      </c>
      <c r="L11" s="21">
        <f t="shared" si="0"/>
        <v>0</v>
      </c>
    </row>
    <row r="12" spans="1:12" ht="15.75">
      <c r="A12" s="51" t="s">
        <v>29</v>
      </c>
      <c r="C12" s="27">
        <f>'Initial capital &amp; Payback'!D11</f>
        <v>0</v>
      </c>
      <c r="D12" s="22">
        <f t="shared" si="0"/>
        <v>0</v>
      </c>
      <c r="E12" s="22">
        <f t="shared" si="0"/>
        <v>0</v>
      </c>
      <c r="F12" s="22">
        <f t="shared" si="0"/>
        <v>0</v>
      </c>
      <c r="G12" s="22">
        <f t="shared" si="0"/>
        <v>0</v>
      </c>
      <c r="H12" s="22">
        <f t="shared" si="0"/>
        <v>0</v>
      </c>
      <c r="I12" s="22">
        <f t="shared" si="0"/>
        <v>0</v>
      </c>
      <c r="J12" s="22">
        <f t="shared" si="0"/>
        <v>0</v>
      </c>
      <c r="K12" s="22">
        <f t="shared" si="0"/>
        <v>0</v>
      </c>
      <c r="L12" s="23">
        <f t="shared" si="0"/>
        <v>0</v>
      </c>
    </row>
    <row r="13" spans="1:12" ht="15">
      <c r="A13" s="55"/>
      <c r="B13" s="84" t="s">
        <v>30</v>
      </c>
      <c r="C13" s="24" t="e">
        <f aca="true" t="shared" si="1" ref="C13:L13">SUM(C7:C12)</f>
        <v>#DIV/0!</v>
      </c>
      <c r="D13" s="24" t="e">
        <f t="shared" si="1"/>
        <v>#DIV/0!</v>
      </c>
      <c r="E13" s="24" t="e">
        <f t="shared" si="1"/>
        <v>#DIV/0!</v>
      </c>
      <c r="F13" s="24" t="e">
        <f t="shared" si="1"/>
        <v>#DIV/0!</v>
      </c>
      <c r="G13" s="24" t="e">
        <f t="shared" si="1"/>
        <v>#DIV/0!</v>
      </c>
      <c r="H13" s="24" t="e">
        <f t="shared" si="1"/>
        <v>#DIV/0!</v>
      </c>
      <c r="I13" s="24" t="e">
        <f t="shared" si="1"/>
        <v>#DIV/0!</v>
      </c>
      <c r="J13" s="24" t="e">
        <f t="shared" si="1"/>
        <v>#DIV/0!</v>
      </c>
      <c r="K13" s="24" t="e">
        <f t="shared" si="1"/>
        <v>#DIV/0!</v>
      </c>
      <c r="L13" s="24" t="e">
        <f t="shared" si="1"/>
        <v>#DIV/0!</v>
      </c>
    </row>
    <row r="14" spans="1:12" ht="15.75">
      <c r="A14" s="13" t="s">
        <v>31</v>
      </c>
      <c r="C14" s="24"/>
      <c r="D14" s="24"/>
      <c r="E14" s="24"/>
      <c r="F14" s="24"/>
      <c r="G14" s="24"/>
      <c r="H14" s="24"/>
      <c r="I14" s="24"/>
      <c r="J14" s="24"/>
      <c r="K14" s="24"/>
      <c r="L14" s="24"/>
    </row>
    <row r="15" spans="1:12" ht="15.75">
      <c r="A15" s="51" t="s">
        <v>32</v>
      </c>
      <c r="C15" s="25">
        <f>'P&amp;L'!B10*(1-'P&amp;L'!B37)*'BS'!C46/365</f>
        <v>0</v>
      </c>
      <c r="D15" s="18">
        <f>'P&amp;L'!C10*(1-'P&amp;L'!C37)*'BS'!D46/365</f>
        <v>0</v>
      </c>
      <c r="E15" s="18">
        <f>'P&amp;L'!D10*(1-'P&amp;L'!D37)*'BS'!E46/365</f>
        <v>0</v>
      </c>
      <c r="F15" s="18">
        <f>'P&amp;L'!E10*(1-'P&amp;L'!E37)*'BS'!F46/365</f>
        <v>0</v>
      </c>
      <c r="G15" s="18">
        <f>'P&amp;L'!F10*(1-'P&amp;L'!F37)*'BS'!G46/365</f>
        <v>0</v>
      </c>
      <c r="H15" s="18">
        <f>'P&amp;L'!G10*(1-'P&amp;L'!G37)*'BS'!H46/365</f>
        <v>0</v>
      </c>
      <c r="I15" s="18">
        <f>'P&amp;L'!H10*(1-'P&amp;L'!H37)*'BS'!I46/365</f>
        <v>0</v>
      </c>
      <c r="J15" s="18">
        <f>'P&amp;L'!I10*(1-'P&amp;L'!I37)*'BS'!J46/365</f>
        <v>0</v>
      </c>
      <c r="K15" s="18">
        <f>'P&amp;L'!J10*(1-'P&amp;L'!J37)*'BS'!K46/365</f>
        <v>0</v>
      </c>
      <c r="L15" s="19">
        <f>'P&amp;L'!K10*(1-'P&amp;L'!K37)*'BS'!L46/365</f>
        <v>0</v>
      </c>
    </row>
    <row r="16" spans="1:12" ht="15.75">
      <c r="A16" s="51" t="s">
        <v>33</v>
      </c>
      <c r="C16" s="26">
        <f>+'P&amp;L'!B10*'BS'!C47/365</f>
        <v>0</v>
      </c>
      <c r="D16" s="20">
        <f>+'P&amp;L'!C10*'BS'!D47/365</f>
        <v>0</v>
      </c>
      <c r="E16" s="20">
        <f>+'P&amp;L'!D10*'BS'!E47/365</f>
        <v>0</v>
      </c>
      <c r="F16" s="20">
        <f>+'P&amp;L'!E10*'BS'!F47/365</f>
        <v>0</v>
      </c>
      <c r="G16" s="20">
        <f>+'P&amp;L'!F10*'BS'!G47/365</f>
        <v>0</v>
      </c>
      <c r="H16" s="20">
        <f>+'P&amp;L'!G10*'BS'!H47/365</f>
        <v>0</v>
      </c>
      <c r="I16" s="20">
        <f>+'P&amp;L'!H10*'BS'!I47/365</f>
        <v>0</v>
      </c>
      <c r="J16" s="20">
        <f>+'P&amp;L'!I10*'BS'!J47/365</f>
        <v>0</v>
      </c>
      <c r="K16" s="20">
        <f>+'P&amp;L'!J10*'BS'!K47/365</f>
        <v>0</v>
      </c>
      <c r="L16" s="21">
        <f>+'P&amp;L'!K10*'BS'!L47/365</f>
        <v>0</v>
      </c>
    </row>
    <row r="17" spans="1:12" ht="15.75">
      <c r="A17" s="51" t="s">
        <v>34</v>
      </c>
      <c r="C17" s="27">
        <f>('P&amp;L'!B15+'P&amp;L'!B16+'P&amp;L'!B17+'P&amp;L'!B18)/12</f>
        <v>0</v>
      </c>
      <c r="D17" s="22">
        <f>('P&amp;L'!C15+'P&amp;L'!C16+'P&amp;L'!C17+'P&amp;L'!C18)/12</f>
        <v>0</v>
      </c>
      <c r="E17" s="22">
        <f>('P&amp;L'!D15+'P&amp;L'!D16+'P&amp;L'!D17+'P&amp;L'!D18)/12</f>
        <v>0</v>
      </c>
      <c r="F17" s="22">
        <f>('P&amp;L'!E15+'P&amp;L'!E16+'P&amp;L'!E17+'P&amp;L'!E18)/12</f>
        <v>0</v>
      </c>
      <c r="G17" s="22">
        <f>('P&amp;L'!F15+'P&amp;L'!F16+'P&amp;L'!F17+'P&amp;L'!F18)/12</f>
        <v>0</v>
      </c>
      <c r="H17" s="22">
        <f>('P&amp;L'!G15+'P&amp;L'!G16+'P&amp;L'!G17+'P&amp;L'!G18)/12</f>
        <v>0</v>
      </c>
      <c r="I17" s="22">
        <f>('P&amp;L'!H15+'P&amp;L'!H16+'P&amp;L'!H17+'P&amp;L'!H18)/12</f>
        <v>0</v>
      </c>
      <c r="J17" s="22">
        <f>('P&amp;L'!I15+'P&amp;L'!I16+'P&amp;L'!I17+'P&amp;L'!I18)/12</f>
        <v>0</v>
      </c>
      <c r="K17" s="22">
        <f>('P&amp;L'!J15+'P&amp;L'!J16+'P&amp;L'!J17+'P&amp;L'!J18)/12</f>
        <v>0</v>
      </c>
      <c r="L17" s="23">
        <f>('P&amp;L'!K15+'P&amp;L'!K16+'P&amp;L'!K17+'P&amp;L'!K18)/12</f>
        <v>0</v>
      </c>
    </row>
    <row r="18" spans="1:12" ht="15">
      <c r="A18" s="55"/>
      <c r="B18" s="84" t="s">
        <v>35</v>
      </c>
      <c r="C18" s="24">
        <f>SUM(C15:C17)</f>
        <v>0</v>
      </c>
      <c r="D18" s="24">
        <f>SUM(D15:D17)</f>
        <v>0</v>
      </c>
      <c r="E18" s="24">
        <f aca="true" t="shared" si="2" ref="E18:L18">SUM(E15:E17)</f>
        <v>0</v>
      </c>
      <c r="F18" s="24">
        <f t="shared" si="2"/>
        <v>0</v>
      </c>
      <c r="G18" s="24">
        <f t="shared" si="2"/>
        <v>0</v>
      </c>
      <c r="H18" s="24">
        <f t="shared" si="2"/>
        <v>0</v>
      </c>
      <c r="I18" s="24">
        <f t="shared" si="2"/>
        <v>0</v>
      </c>
      <c r="J18" s="24">
        <f t="shared" si="2"/>
        <v>0</v>
      </c>
      <c r="K18" s="24">
        <f t="shared" si="2"/>
        <v>0</v>
      </c>
      <c r="L18" s="24">
        <f t="shared" si="2"/>
        <v>0</v>
      </c>
    </row>
    <row r="19" spans="3:12" ht="15">
      <c r="C19" s="24"/>
      <c r="D19" s="24"/>
      <c r="E19" s="24"/>
      <c r="F19" s="24"/>
      <c r="G19" s="24"/>
      <c r="H19" s="24"/>
      <c r="I19" s="24"/>
      <c r="J19" s="24"/>
      <c r="K19" s="24"/>
      <c r="L19" s="24"/>
    </row>
    <row r="20" spans="1:12" ht="15.75">
      <c r="A20" s="58" t="s">
        <v>86</v>
      </c>
      <c r="B20" s="84" t="s">
        <v>68</v>
      </c>
      <c r="C20" s="22" t="e">
        <f>IF((C29-C37-C38)&lt;0,-(C29-C37-C38),0)</f>
        <v>#DIV/0!</v>
      </c>
      <c r="D20" s="22" t="e">
        <f>IF((D29-D37-D38)&lt;0,-(D29-D37-D38),0)</f>
        <v>#DIV/0!</v>
      </c>
      <c r="E20" s="22" t="e">
        <f>IF((E29-E37-E38)&lt;0,-(E29-E37-E38),0)</f>
        <v>#DIV/0!</v>
      </c>
      <c r="F20" s="22" t="e">
        <f aca="true" t="shared" si="3" ref="F20:L20">IF((F29-F37-F38)&lt;0,-(F29-F37-F38),0)</f>
        <v>#DIV/0!</v>
      </c>
      <c r="G20" s="22" t="e">
        <f t="shared" si="3"/>
        <v>#DIV/0!</v>
      </c>
      <c r="H20" s="22" t="e">
        <f t="shared" si="3"/>
        <v>#DIV/0!</v>
      </c>
      <c r="I20" s="22" t="e">
        <f t="shared" si="3"/>
        <v>#DIV/0!</v>
      </c>
      <c r="J20" s="22" t="e">
        <f t="shared" si="3"/>
        <v>#DIV/0!</v>
      </c>
      <c r="K20" s="22" t="e">
        <f t="shared" si="3"/>
        <v>#DIV/0!</v>
      </c>
      <c r="L20" s="22" t="e">
        <f t="shared" si="3"/>
        <v>#DIV/0!</v>
      </c>
    </row>
    <row r="21" spans="1:12" ht="15">
      <c r="A21" s="54"/>
      <c r="C21" s="20"/>
      <c r="D21" s="20"/>
      <c r="E21" s="20"/>
      <c r="F21" s="20"/>
      <c r="G21" s="20"/>
      <c r="H21" s="20"/>
      <c r="I21" s="20"/>
      <c r="J21" s="20"/>
      <c r="K21" s="20"/>
      <c r="L21" s="20"/>
    </row>
    <row r="22" spans="2:12" ht="15">
      <c r="B22" s="56" t="s">
        <v>49</v>
      </c>
      <c r="C22" s="20" t="e">
        <f>SUM(C18:C20)</f>
        <v>#DIV/0!</v>
      </c>
      <c r="D22" s="20" t="e">
        <f aca="true" t="shared" si="4" ref="D22:L22">SUM(D18:D20)</f>
        <v>#DIV/0!</v>
      </c>
      <c r="E22" s="20" t="e">
        <f t="shared" si="4"/>
        <v>#DIV/0!</v>
      </c>
      <c r="F22" s="20" t="e">
        <f t="shared" si="4"/>
        <v>#DIV/0!</v>
      </c>
      <c r="G22" s="20" t="e">
        <f t="shared" si="4"/>
        <v>#DIV/0!</v>
      </c>
      <c r="H22" s="20" t="e">
        <f t="shared" si="4"/>
        <v>#DIV/0!</v>
      </c>
      <c r="I22" s="20" t="e">
        <f t="shared" si="4"/>
        <v>#DIV/0!</v>
      </c>
      <c r="J22" s="20" t="e">
        <f t="shared" si="4"/>
        <v>#DIV/0!</v>
      </c>
      <c r="K22" s="20" t="e">
        <f t="shared" si="4"/>
        <v>#DIV/0!</v>
      </c>
      <c r="L22" s="20" t="e">
        <f t="shared" si="4"/>
        <v>#DIV/0!</v>
      </c>
    </row>
    <row r="23" spans="1:12" ht="15">
      <c r="A23" s="54"/>
      <c r="C23" s="20"/>
      <c r="D23" s="20"/>
      <c r="E23" s="20"/>
      <c r="F23" s="20"/>
      <c r="G23" s="20"/>
      <c r="H23" s="20"/>
      <c r="I23" s="20"/>
      <c r="J23" s="20"/>
      <c r="K23" s="20"/>
      <c r="L23" s="20"/>
    </row>
    <row r="24" spans="1:12" ht="15.75">
      <c r="A24" s="13" t="s">
        <v>36</v>
      </c>
      <c r="C24" s="24"/>
      <c r="D24" s="24"/>
      <c r="E24" s="24"/>
      <c r="F24" s="24"/>
      <c r="G24" s="24"/>
      <c r="H24" s="24"/>
      <c r="I24" s="24"/>
      <c r="J24" s="24"/>
      <c r="K24" s="24"/>
      <c r="L24" s="24"/>
    </row>
    <row r="25" spans="1:12" ht="15.75">
      <c r="A25" s="51" t="s">
        <v>63</v>
      </c>
      <c r="C25" s="29">
        <f>+'P&amp;L'!B10*(1-'P&amp;L'!B37)*'BS'!C48/365</f>
        <v>0</v>
      </c>
      <c r="D25" s="30">
        <f>+'P&amp;L'!C10*(1-'P&amp;L'!C37)*'BS'!D48/365</f>
        <v>0</v>
      </c>
      <c r="E25" s="30">
        <f>+'P&amp;L'!D10*(1-'P&amp;L'!D37)*'BS'!E48/365</f>
        <v>0</v>
      </c>
      <c r="F25" s="30">
        <f>+'P&amp;L'!E10*(1-'P&amp;L'!E37)*'BS'!F48/365</f>
        <v>0</v>
      </c>
      <c r="G25" s="30">
        <f>+'P&amp;L'!F10*(1-'P&amp;L'!F37)*'BS'!G48/365</f>
        <v>0</v>
      </c>
      <c r="H25" s="30">
        <f>+'P&amp;L'!G10*(1-'P&amp;L'!G37)*'BS'!H48/365</f>
        <v>0</v>
      </c>
      <c r="I25" s="30">
        <f>+'P&amp;L'!H10*(1-'P&amp;L'!H37)*'BS'!I48/365</f>
        <v>0</v>
      </c>
      <c r="J25" s="30">
        <f>+'P&amp;L'!I10*(1-'P&amp;L'!I37)*'BS'!J48/365</f>
        <v>0</v>
      </c>
      <c r="K25" s="30">
        <f>+'P&amp;L'!J10*(1-'P&amp;L'!J37)*'BS'!K48/365</f>
        <v>0</v>
      </c>
      <c r="L25" s="31">
        <f>+'P&amp;L'!K10*(1-'P&amp;L'!K37)*'BS'!L48/365</f>
        <v>0</v>
      </c>
    </row>
    <row r="26" spans="1:12" ht="15.75">
      <c r="A26" s="51" t="s">
        <v>62</v>
      </c>
      <c r="C26" s="32" t="e">
        <f>'P&amp;L'!B28</f>
        <v>#DIV/0!</v>
      </c>
      <c r="D26" s="33" t="e">
        <f>'P&amp;L'!C28</f>
        <v>#DIV/0!</v>
      </c>
      <c r="E26" s="33" t="e">
        <f>'P&amp;L'!D28</f>
        <v>#DIV/0!</v>
      </c>
      <c r="F26" s="33" t="e">
        <f>'P&amp;L'!E28</f>
        <v>#DIV/0!</v>
      </c>
      <c r="G26" s="33" t="e">
        <f>'P&amp;L'!F28</f>
        <v>#DIV/0!</v>
      </c>
      <c r="H26" s="33" t="e">
        <f>'P&amp;L'!G28</f>
        <v>#DIV/0!</v>
      </c>
      <c r="I26" s="33" t="e">
        <f>'P&amp;L'!H28</f>
        <v>#DIV/0!</v>
      </c>
      <c r="J26" s="33" t="e">
        <f>'P&amp;L'!I28</f>
        <v>#DIV/0!</v>
      </c>
      <c r="K26" s="33" t="e">
        <f>'P&amp;L'!J28</f>
        <v>#DIV/0!</v>
      </c>
      <c r="L26" s="34" t="e">
        <f>'P&amp;L'!K28</f>
        <v>#DIV/0!</v>
      </c>
    </row>
    <row r="27" spans="1:12" ht="15">
      <c r="A27" s="55"/>
      <c r="B27" s="84" t="s">
        <v>37</v>
      </c>
      <c r="C27" s="35" t="e">
        <f aca="true" t="shared" si="5" ref="C27:L27">SUM(C25:C26)</f>
        <v>#DIV/0!</v>
      </c>
      <c r="D27" s="35" t="e">
        <f t="shared" si="5"/>
        <v>#DIV/0!</v>
      </c>
      <c r="E27" s="35" t="e">
        <f t="shared" si="5"/>
        <v>#DIV/0!</v>
      </c>
      <c r="F27" s="35" t="e">
        <f t="shared" si="5"/>
        <v>#DIV/0!</v>
      </c>
      <c r="G27" s="35" t="e">
        <f t="shared" si="5"/>
        <v>#DIV/0!</v>
      </c>
      <c r="H27" s="35" t="e">
        <f t="shared" si="5"/>
        <v>#DIV/0!</v>
      </c>
      <c r="I27" s="35" t="e">
        <f t="shared" si="5"/>
        <v>#DIV/0!</v>
      </c>
      <c r="J27" s="35" t="e">
        <f t="shared" si="5"/>
        <v>#DIV/0!</v>
      </c>
      <c r="K27" s="35" t="e">
        <f t="shared" si="5"/>
        <v>#DIV/0!</v>
      </c>
      <c r="L27" s="35" t="e">
        <f t="shared" si="5"/>
        <v>#DIV/0!</v>
      </c>
    </row>
    <row r="28" spans="3:12" ht="15">
      <c r="C28" s="35"/>
      <c r="D28" s="35"/>
      <c r="E28" s="35"/>
      <c r="F28" s="35"/>
      <c r="G28" s="35"/>
      <c r="H28" s="35"/>
      <c r="I28" s="35"/>
      <c r="J28" s="35"/>
      <c r="K28" s="35"/>
      <c r="L28" s="35"/>
    </row>
    <row r="29" spans="3:12" ht="15" hidden="1">
      <c r="C29" s="35" t="e">
        <f aca="true" t="shared" si="6" ref="C29:L29">C13+C18-C27</f>
        <v>#DIV/0!</v>
      </c>
      <c r="D29" s="35" t="e">
        <f t="shared" si="6"/>
        <v>#DIV/0!</v>
      </c>
      <c r="E29" s="35" t="e">
        <f t="shared" si="6"/>
        <v>#DIV/0!</v>
      </c>
      <c r="F29" s="35" t="e">
        <f t="shared" si="6"/>
        <v>#DIV/0!</v>
      </c>
      <c r="G29" s="35" t="e">
        <f t="shared" si="6"/>
        <v>#DIV/0!</v>
      </c>
      <c r="H29" s="35" t="e">
        <f t="shared" si="6"/>
        <v>#DIV/0!</v>
      </c>
      <c r="I29" s="35" t="e">
        <f t="shared" si="6"/>
        <v>#DIV/0!</v>
      </c>
      <c r="J29" s="35" t="e">
        <f t="shared" si="6"/>
        <v>#DIV/0!</v>
      </c>
      <c r="K29" s="35" t="e">
        <f t="shared" si="6"/>
        <v>#DIV/0!</v>
      </c>
      <c r="L29" s="35" t="e">
        <f t="shared" si="6"/>
        <v>#DIV/0!</v>
      </c>
    </row>
    <row r="30" spans="3:12" ht="15" hidden="1">
      <c r="C30" s="35"/>
      <c r="D30" s="35"/>
      <c r="E30" s="35"/>
      <c r="F30" s="35"/>
      <c r="G30" s="35"/>
      <c r="H30" s="35"/>
      <c r="I30" s="35"/>
      <c r="J30" s="35"/>
      <c r="K30" s="35"/>
      <c r="L30" s="35"/>
    </row>
    <row r="31" spans="1:12" ht="15.75">
      <c r="A31" s="57" t="s">
        <v>70</v>
      </c>
      <c r="B31" s="56" t="s">
        <v>69</v>
      </c>
      <c r="C31" s="24" t="e">
        <f>C22-C27</f>
        <v>#DIV/0!</v>
      </c>
      <c r="D31" s="24" t="e">
        <f aca="true" t="shared" si="7" ref="D31:L31">D22-D27</f>
        <v>#DIV/0!</v>
      </c>
      <c r="E31" s="24" t="e">
        <f t="shared" si="7"/>
        <v>#DIV/0!</v>
      </c>
      <c r="F31" s="24" t="e">
        <f t="shared" si="7"/>
        <v>#DIV/0!</v>
      </c>
      <c r="G31" s="24" t="e">
        <f t="shared" si="7"/>
        <v>#DIV/0!</v>
      </c>
      <c r="H31" s="36" t="e">
        <f>H22-H27</f>
        <v>#DIV/0!</v>
      </c>
      <c r="I31" s="24" t="e">
        <f t="shared" si="7"/>
        <v>#DIV/0!</v>
      </c>
      <c r="J31" s="24" t="e">
        <f t="shared" si="7"/>
        <v>#DIV/0!</v>
      </c>
      <c r="K31" s="24" t="e">
        <f t="shared" si="7"/>
        <v>#DIV/0!</v>
      </c>
      <c r="L31" s="24" t="e">
        <f t="shared" si="7"/>
        <v>#DIV/0!</v>
      </c>
    </row>
    <row r="32" spans="1:12" ht="15">
      <c r="A32" s="54"/>
      <c r="C32" s="24"/>
      <c r="D32" s="24"/>
      <c r="E32" s="24"/>
      <c r="F32" s="24"/>
      <c r="G32" s="24"/>
      <c r="H32" s="24"/>
      <c r="I32" s="24"/>
      <c r="J32" s="24"/>
      <c r="K32" s="24"/>
      <c r="L32" s="24"/>
    </row>
    <row r="33" spans="1:12" ht="16.5" thickBot="1">
      <c r="A33" s="13" t="s">
        <v>71</v>
      </c>
      <c r="B33" s="56" t="s">
        <v>72</v>
      </c>
      <c r="C33" s="37" t="e">
        <f aca="true" t="shared" si="8" ref="C33:L33">C13+C31</f>
        <v>#DIV/0!</v>
      </c>
      <c r="D33" s="37" t="e">
        <f t="shared" si="8"/>
        <v>#DIV/0!</v>
      </c>
      <c r="E33" s="37" t="e">
        <f t="shared" si="8"/>
        <v>#DIV/0!</v>
      </c>
      <c r="F33" s="37" t="e">
        <f t="shared" si="8"/>
        <v>#DIV/0!</v>
      </c>
      <c r="G33" s="37" t="e">
        <f t="shared" si="8"/>
        <v>#DIV/0!</v>
      </c>
      <c r="H33" s="37" t="e">
        <f t="shared" si="8"/>
        <v>#DIV/0!</v>
      </c>
      <c r="I33" s="37" t="e">
        <f t="shared" si="8"/>
        <v>#DIV/0!</v>
      </c>
      <c r="J33" s="37" t="e">
        <f t="shared" si="8"/>
        <v>#DIV/0!</v>
      </c>
      <c r="K33" s="37" t="e">
        <f t="shared" si="8"/>
        <v>#DIV/0!</v>
      </c>
      <c r="L33" s="37" t="e">
        <f t="shared" si="8"/>
        <v>#DIV/0!</v>
      </c>
    </row>
    <row r="34" spans="1:12" ht="15.75" thickTop="1">
      <c r="A34" s="54"/>
      <c r="C34" s="20"/>
      <c r="D34" s="20"/>
      <c r="E34" s="20"/>
      <c r="F34" s="20"/>
      <c r="G34" s="20"/>
      <c r="H34" s="20"/>
      <c r="I34" s="20"/>
      <c r="J34" s="20"/>
      <c r="K34" s="20"/>
      <c r="L34" s="20"/>
    </row>
    <row r="35" spans="3:12" ht="15">
      <c r="C35" s="24"/>
      <c r="D35" s="24"/>
      <c r="E35" s="24"/>
      <c r="F35" s="24"/>
      <c r="G35" s="24"/>
      <c r="H35" s="24"/>
      <c r="I35" s="24"/>
      <c r="J35" s="24"/>
      <c r="K35" s="24"/>
      <c r="L35" s="24"/>
    </row>
    <row r="36" spans="1:12" ht="15.75">
      <c r="A36" s="13" t="s">
        <v>38</v>
      </c>
      <c r="C36" s="24"/>
      <c r="D36" s="24"/>
      <c r="E36" s="24"/>
      <c r="F36" s="24"/>
      <c r="G36" s="24"/>
      <c r="H36" s="24"/>
      <c r="I36" s="24"/>
      <c r="J36" s="24"/>
      <c r="K36" s="24"/>
      <c r="L36" s="24"/>
    </row>
    <row r="37" spans="1:12" ht="15.75">
      <c r="A37" s="28" t="s">
        <v>39</v>
      </c>
      <c r="C37" s="24">
        <f>'Initial capital &amp; Payback'!D26</f>
        <v>0</v>
      </c>
      <c r="D37" s="24">
        <f aca="true" t="shared" si="9" ref="D37:L37">C37</f>
        <v>0</v>
      </c>
      <c r="E37" s="24">
        <f t="shared" si="9"/>
        <v>0</v>
      </c>
      <c r="F37" s="24">
        <f t="shared" si="9"/>
        <v>0</v>
      </c>
      <c r="G37" s="24">
        <f t="shared" si="9"/>
        <v>0</v>
      </c>
      <c r="H37" s="24">
        <f t="shared" si="9"/>
        <v>0</v>
      </c>
      <c r="I37" s="24">
        <f t="shared" si="9"/>
        <v>0</v>
      </c>
      <c r="J37" s="24">
        <f t="shared" si="9"/>
        <v>0</v>
      </c>
      <c r="K37" s="24">
        <f t="shared" si="9"/>
        <v>0</v>
      </c>
      <c r="L37" s="24">
        <f t="shared" si="9"/>
        <v>0</v>
      </c>
    </row>
    <row r="38" spans="1:12" ht="15.75">
      <c r="A38" s="13" t="s">
        <v>92</v>
      </c>
      <c r="C38" s="24" t="e">
        <f>+'P&amp;L'!B29</f>
        <v>#DIV/0!</v>
      </c>
      <c r="D38" s="24" t="e">
        <f>+'P&amp;L'!C29</f>
        <v>#DIV/0!</v>
      </c>
      <c r="E38" s="24" t="e">
        <f>+'P&amp;L'!D29</f>
        <v>#DIV/0!</v>
      </c>
      <c r="F38" s="24" t="e">
        <f>+'P&amp;L'!E29</f>
        <v>#DIV/0!</v>
      </c>
      <c r="G38" s="24" t="e">
        <f>+'P&amp;L'!F29</f>
        <v>#DIV/0!</v>
      </c>
      <c r="H38" s="24" t="e">
        <f>+'P&amp;L'!G29</f>
        <v>#DIV/0!</v>
      </c>
      <c r="I38" s="24" t="e">
        <f>+'P&amp;L'!H29</f>
        <v>#DIV/0!</v>
      </c>
      <c r="J38" s="24" t="e">
        <f>+'P&amp;L'!I29</f>
        <v>#DIV/0!</v>
      </c>
      <c r="K38" s="24" t="e">
        <f>+'P&amp;L'!J29</f>
        <v>#DIV/0!</v>
      </c>
      <c r="L38" s="24" t="e">
        <f>+'P&amp;L'!K29</f>
        <v>#DIV/0!</v>
      </c>
    </row>
    <row r="39" spans="1:12" ht="15.75">
      <c r="A39" s="28" t="s">
        <v>40</v>
      </c>
      <c r="C39" s="24" t="e">
        <f aca="true" t="shared" si="10" ref="C39:L39">IF(C33-C37-C38&lt;0,0,C33-C37-C38)</f>
        <v>#DIV/0!</v>
      </c>
      <c r="D39" s="24" t="e">
        <f t="shared" si="10"/>
        <v>#DIV/0!</v>
      </c>
      <c r="E39" s="24" t="e">
        <f t="shared" si="10"/>
        <v>#DIV/0!</v>
      </c>
      <c r="F39" s="24" t="e">
        <f t="shared" si="10"/>
        <v>#DIV/0!</v>
      </c>
      <c r="G39" s="24" t="e">
        <f t="shared" si="10"/>
        <v>#DIV/0!</v>
      </c>
      <c r="H39" s="24" t="e">
        <f t="shared" si="10"/>
        <v>#DIV/0!</v>
      </c>
      <c r="I39" s="24" t="e">
        <f t="shared" si="10"/>
        <v>#DIV/0!</v>
      </c>
      <c r="J39" s="24" t="e">
        <f t="shared" si="10"/>
        <v>#DIV/0!</v>
      </c>
      <c r="K39" s="24" t="e">
        <f t="shared" si="10"/>
        <v>#DIV/0!</v>
      </c>
      <c r="L39" s="24" t="e">
        <f t="shared" si="10"/>
        <v>#DIV/0!</v>
      </c>
    </row>
    <row r="40" spans="3:12" ht="15.75" thickBot="1">
      <c r="C40" s="37" t="e">
        <f>SUM(C37:C39)</f>
        <v>#DIV/0!</v>
      </c>
      <c r="D40" s="37" t="e">
        <f aca="true" t="shared" si="11" ref="D40:L40">D33</f>
        <v>#DIV/0!</v>
      </c>
      <c r="E40" s="37" t="e">
        <f t="shared" si="11"/>
        <v>#DIV/0!</v>
      </c>
      <c r="F40" s="37" t="e">
        <f t="shared" si="11"/>
        <v>#DIV/0!</v>
      </c>
      <c r="G40" s="37" t="e">
        <f t="shared" si="11"/>
        <v>#DIV/0!</v>
      </c>
      <c r="H40" s="37" t="e">
        <f t="shared" si="11"/>
        <v>#DIV/0!</v>
      </c>
      <c r="I40" s="37" t="e">
        <f t="shared" si="11"/>
        <v>#DIV/0!</v>
      </c>
      <c r="J40" s="37" t="e">
        <f t="shared" si="11"/>
        <v>#DIV/0!</v>
      </c>
      <c r="K40" s="37" t="e">
        <f t="shared" si="11"/>
        <v>#DIV/0!</v>
      </c>
      <c r="L40" s="37" t="e">
        <f t="shared" si="11"/>
        <v>#DIV/0!</v>
      </c>
    </row>
    <row r="41" spans="3:12" ht="15.75" thickTop="1">
      <c r="C41" s="24"/>
      <c r="D41" s="24"/>
      <c r="E41" s="24"/>
      <c r="F41" s="24"/>
      <c r="G41" s="24"/>
      <c r="H41" s="24"/>
      <c r="I41" s="24"/>
      <c r="J41" s="24"/>
      <c r="K41" s="24"/>
      <c r="L41" s="24"/>
    </row>
    <row r="42" spans="3:12" ht="15">
      <c r="C42" s="24"/>
      <c r="D42" s="24"/>
      <c r="E42" s="24"/>
      <c r="F42" s="24"/>
      <c r="G42" s="24"/>
      <c r="H42" s="24"/>
      <c r="I42" s="24"/>
      <c r="J42" s="24"/>
      <c r="K42" s="24"/>
      <c r="L42" s="24"/>
    </row>
    <row r="43" ht="15.75">
      <c r="A43" s="13" t="s">
        <v>41</v>
      </c>
    </row>
    <row r="44" spans="2:12" ht="15.75" customHeight="1">
      <c r="B44" s="82"/>
      <c r="C44" s="38">
        <v>1</v>
      </c>
      <c r="D44" s="38">
        <v>0.9</v>
      </c>
      <c r="E44" s="38">
        <v>0.8</v>
      </c>
      <c r="F44" s="38">
        <v>0.7</v>
      </c>
      <c r="G44" s="38">
        <v>0.6</v>
      </c>
      <c r="H44" s="38">
        <v>0.5</v>
      </c>
      <c r="I44" s="38">
        <v>0.4</v>
      </c>
      <c r="J44" s="38">
        <v>0.3</v>
      </c>
      <c r="K44" s="38">
        <v>0.2</v>
      </c>
      <c r="L44" s="38">
        <v>0.1</v>
      </c>
    </row>
    <row r="46" spans="1:12" ht="15.75">
      <c r="A46" s="28" t="s">
        <v>83</v>
      </c>
      <c r="C46" s="89">
        <f>'Initial capital &amp; Payback'!B23</f>
        <v>0</v>
      </c>
      <c r="D46" s="14">
        <f aca="true" t="shared" si="12" ref="D46:L47">C46</f>
        <v>0</v>
      </c>
      <c r="E46" s="14">
        <f t="shared" si="12"/>
        <v>0</v>
      </c>
      <c r="F46" s="14">
        <f t="shared" si="12"/>
        <v>0</v>
      </c>
      <c r="G46" s="14">
        <f t="shared" si="12"/>
        <v>0</v>
      </c>
      <c r="H46" s="14">
        <f t="shared" si="12"/>
        <v>0</v>
      </c>
      <c r="I46" s="14">
        <f t="shared" si="12"/>
        <v>0</v>
      </c>
      <c r="J46" s="14">
        <f t="shared" si="12"/>
        <v>0</v>
      </c>
      <c r="K46" s="14">
        <f t="shared" si="12"/>
        <v>0</v>
      </c>
      <c r="L46" s="14">
        <f t="shared" si="12"/>
        <v>0</v>
      </c>
    </row>
    <row r="47" spans="1:12" ht="15.75">
      <c r="A47" s="28" t="s">
        <v>42</v>
      </c>
      <c r="C47" s="97">
        <v>0</v>
      </c>
      <c r="D47" s="14">
        <f t="shared" si="12"/>
        <v>0</v>
      </c>
      <c r="E47" s="14">
        <f t="shared" si="12"/>
        <v>0</v>
      </c>
      <c r="F47" s="14">
        <f t="shared" si="12"/>
        <v>0</v>
      </c>
      <c r="G47" s="14">
        <f t="shared" si="12"/>
        <v>0</v>
      </c>
      <c r="H47" s="14">
        <f t="shared" si="12"/>
        <v>0</v>
      </c>
      <c r="I47" s="14">
        <f t="shared" si="12"/>
        <v>0</v>
      </c>
      <c r="J47" s="14">
        <f t="shared" si="12"/>
        <v>0</v>
      </c>
      <c r="K47" s="14">
        <f t="shared" si="12"/>
        <v>0</v>
      </c>
      <c r="L47" s="14">
        <f t="shared" si="12"/>
        <v>0</v>
      </c>
    </row>
    <row r="48" spans="1:12" ht="16.5" customHeight="1">
      <c r="A48" s="28" t="s">
        <v>43</v>
      </c>
      <c r="C48" s="97">
        <v>0</v>
      </c>
      <c r="D48" s="14">
        <f>C48</f>
        <v>0</v>
      </c>
      <c r="E48" s="14">
        <f aca="true" t="shared" si="13" ref="E48:J48">C48</f>
        <v>0</v>
      </c>
      <c r="F48" s="14">
        <f t="shared" si="13"/>
        <v>0</v>
      </c>
      <c r="G48" s="14">
        <f t="shared" si="13"/>
        <v>0</v>
      </c>
      <c r="H48" s="14">
        <f t="shared" si="13"/>
        <v>0</v>
      </c>
      <c r="I48" s="14">
        <f t="shared" si="13"/>
        <v>0</v>
      </c>
      <c r="J48" s="14">
        <f t="shared" si="13"/>
        <v>0</v>
      </c>
      <c r="K48" s="14">
        <v>30</v>
      </c>
      <c r="L48" s="14">
        <v>30</v>
      </c>
    </row>
    <row r="49" spans="1:12" ht="15.75">
      <c r="A49" s="28" t="s">
        <v>44</v>
      </c>
      <c r="B49" s="14" t="s">
        <v>73</v>
      </c>
      <c r="C49" s="85" t="e">
        <f>+C22/C27</f>
        <v>#DIV/0!</v>
      </c>
      <c r="D49" s="85" t="e">
        <f aca="true" t="shared" si="14" ref="D49:L49">+D22/D27</f>
        <v>#DIV/0!</v>
      </c>
      <c r="E49" s="85" t="e">
        <f t="shared" si="14"/>
        <v>#DIV/0!</v>
      </c>
      <c r="F49" s="85" t="e">
        <f t="shared" si="14"/>
        <v>#DIV/0!</v>
      </c>
      <c r="G49" s="85" t="e">
        <f t="shared" si="14"/>
        <v>#DIV/0!</v>
      </c>
      <c r="H49" s="85" t="e">
        <f t="shared" si="14"/>
        <v>#DIV/0!</v>
      </c>
      <c r="I49" s="85" t="e">
        <f t="shared" si="14"/>
        <v>#DIV/0!</v>
      </c>
      <c r="J49" s="85" t="e">
        <f t="shared" si="14"/>
        <v>#DIV/0!</v>
      </c>
      <c r="K49" s="85" t="e">
        <f t="shared" si="14"/>
        <v>#DIV/0!</v>
      </c>
      <c r="L49" s="85" t="e">
        <f t="shared" si="14"/>
        <v>#DIV/0!</v>
      </c>
    </row>
    <row r="50" spans="1:12" ht="15.75">
      <c r="A50" s="28" t="s">
        <v>45</v>
      </c>
      <c r="C50" s="85" t="e">
        <f>C39/C33</f>
        <v>#DIV/0!</v>
      </c>
      <c r="D50" s="85" t="e">
        <f aca="true" t="shared" si="15" ref="D50:L50">D39/D33</f>
        <v>#DIV/0!</v>
      </c>
      <c r="E50" s="85" t="e">
        <f t="shared" si="15"/>
        <v>#DIV/0!</v>
      </c>
      <c r="F50" s="85" t="e">
        <f t="shared" si="15"/>
        <v>#DIV/0!</v>
      </c>
      <c r="G50" s="85" t="e">
        <f t="shared" si="15"/>
        <v>#DIV/0!</v>
      </c>
      <c r="H50" s="85" t="e">
        <f t="shared" si="15"/>
        <v>#DIV/0!</v>
      </c>
      <c r="I50" s="85" t="e">
        <f t="shared" si="15"/>
        <v>#DIV/0!</v>
      </c>
      <c r="J50" s="85" t="e">
        <f t="shared" si="15"/>
        <v>#DIV/0!</v>
      </c>
      <c r="K50" s="85" t="e">
        <f t="shared" si="15"/>
        <v>#DIV/0!</v>
      </c>
      <c r="L50" s="85" t="e">
        <f t="shared" si="15"/>
        <v>#DIV/0!</v>
      </c>
    </row>
  </sheetData>
  <sheetProtection/>
  <protectedRanges>
    <protectedRange sqref="C47:C48" name="範圍1"/>
  </protectedRanges>
  <printOptions headings="1"/>
  <pageMargins left="0.5511811023622047" right="0.35433070866141736" top="0.3937007874015748" bottom="0.3937007874015748"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HKSAR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WK_LEE</dc:creator>
  <cp:keywords/>
  <dc:description/>
  <cp:lastModifiedBy>FUNG King Hei, Nicholas</cp:lastModifiedBy>
  <cp:lastPrinted>2008-01-08T04:18:34Z</cp:lastPrinted>
  <dcterms:created xsi:type="dcterms:W3CDTF">2005-12-24T01:23:38Z</dcterms:created>
  <dcterms:modified xsi:type="dcterms:W3CDTF">2017-06-09T08:08:47Z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-1173352541</vt:i4>
  </property>
  <property fmtid="{D5CDD505-2E9C-101B-9397-08002B2CF9AE}" pid="3" name="_EmailSubject">
    <vt:lpwstr>Many thanks</vt:lpwstr>
  </property>
  <property fmtid="{D5CDD505-2E9C-101B-9397-08002B2CF9AE}" pid="4" name="_AuthorEmail">
    <vt:lpwstr>sonia.khao@hk.accaglobal.com</vt:lpwstr>
  </property>
  <property fmtid="{D5CDD505-2E9C-101B-9397-08002B2CF9AE}" pid="5" name="_AuthorEmailDisplayName">
    <vt:lpwstr>Khao Sonia</vt:lpwstr>
  </property>
  <property fmtid="{D5CDD505-2E9C-101B-9397-08002B2CF9AE}" pid="6" name="_ReviewingToolsShownOnce">
    <vt:lpwstr/>
  </property>
</Properties>
</file>